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<sst xmlns="http://schemas.openxmlformats.org/spreadsheetml/2006/main" count="267" uniqueCount="31">
  <si>
    <t>Player 1</t>
  </si>
  <si>
    <t>Player 2</t>
  </si>
  <si>
    <t>Player 3</t>
  </si>
  <si>
    <t>V</t>
  </si>
  <si>
    <t>Score</t>
  </si>
  <si>
    <t>N table</t>
  </si>
  <si>
    <t>Rest</t>
  </si>
  <si>
    <t>N Pls</t>
  </si>
  <si>
    <t>N tables</t>
  </si>
  <si>
    <t>Results</t>
  </si>
  <si>
    <t>Right</t>
  </si>
  <si>
    <t>Left</t>
  </si>
  <si>
    <t>Player 4</t>
  </si>
  <si>
    <t>p(m)=1+[(m-t+2n+1) on mod(2n+1)]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</si>
  <si>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</si>
  <si>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</si>
  <si>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</si>
  <si>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</si>
  <si>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</si>
  <si>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</si>
  <si>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</si>
  <si>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</si>
  <si>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Player 13 or Rest</t>
  </si>
  <si>
    <t>m(p)=1+[(p+t+1) on mod(2n+1)]</t>
  </si>
  <si>
    <t>ENTER PLAYERS NAMES OR "REST"</t>
  </si>
  <si>
    <t>Players Card</t>
  </si>
  <si>
    <t>N player</t>
  </si>
  <si>
    <t>Player</t>
  </si>
  <si>
    <t>N place</t>
  </si>
  <si>
    <t>Lap</t>
  </si>
  <si>
    <t>N Lap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</si>
</sst>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49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3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7.25390625" style="0" customWidth="1"/>
    <col min="2" max="2" width="3.75390625" style="0" customWidth="1"/>
    <col min="3" max="4" width="30.75390625" style="0" customWidth="1"/>
    <col min="5" max="5" width="3.75390625" style="0" customWidth="1"/>
    <col min="6" max="6" width="10.75390625" style="3" customWidth="1"/>
  </cols>
  <sheetData>
    <row r="1" spans="1:4" ht="12.75">
      <c r="A1" t="s">
        <v>9</v>
      </c>
      <c r="C1" t="s">
        <v>23</v>
      </c>
      <c r="D1" t="s">
        <v>13</v>
      </c>
    </row>
    <row r="2" spans="1:5" ht="12.75">
      <c r="A2" t="s">
        <v>7</v>
      </c>
      <c r="C2" s="2">
        <v>13</v>
      </c>
      <c r="D2" s="1" t="s">
        <v>8</v>
      </c>
      <c r="E2">
        <f>FLOOR(C2/2,1)</f>
        <v>6</v>
      </c>
    </row>
    <row r="3" spans="3:6" ht="12.75">
      <c r="C3" s="4" t="s">
        <v>24</v>
      </c>
      <c r="F3" s="3" t="s">
        <v>6</v>
      </c>
    </row>
    <row r="4" spans="1:3" ht="12.75">
      <c r="A4">
        <v>1</v>
      </c>
      <c r="C4" t="s">
        <v>0</v>
      </c>
    </row>
    <row r="5" spans="1:3" ht="12.75">
      <c r="A5">
        <v>2</v>
      </c>
      <c r="C5" t="s">
        <v>1</v>
      </c>
    </row>
    <row r="6" spans="1:3" ht="12.75">
      <c r="A6">
        <v>3</v>
      </c>
      <c r="C6" t="s">
        <v>2</v>
      </c>
    </row>
    <row r="7" spans="1:3" ht="12.75">
      <c r="A7">
        <v>4</v>
      </c>
      <c r="C7" t="s">
        <v>12</v>
      </c>
    </row>
    <row r="8" spans="1:3" ht="12.75">
      <c r="A8">
        <v>5</v>
      </c>
      <c r="C8" t="s">
        <v>14</v>
      </c>
    </row>
    <row r="9" spans="1:3" ht="12.75">
      <c r="A9">
        <v>6</v>
      </c>
      <c r="C9" t="s">
        <v>15</v>
      </c>
    </row>
    <row r="10" spans="1:3" ht="12.75">
      <c r="A10">
        <v>7</v>
      </c>
      <c r="C10" t="s">
        <v>16</v>
      </c>
    </row>
    <row r="11" spans="1:3" ht="12.75">
      <c r="A11">
        <v>8</v>
      </c>
      <c r="C11" t="s">
        <v>17</v>
      </c>
    </row>
    <row r="12" spans="1:3" ht="12.75">
      <c r="A12">
        <v>9</v>
      </c>
      <c r="C12" t="s">
        <v>18</v>
      </c>
    </row>
    <row r="13" spans="1:3" ht="12.75">
      <c r="A13">
        <v>10</v>
      </c>
      <c r="C13" t="s">
        <v>19</v>
      </c>
    </row>
    <row r="14" spans="1:3" ht="12.75">
      <c r="A14">
        <v>11</v>
      </c>
      <c r="C14" t="s">
        <v>20</v>
      </c>
    </row>
    <row r="15" spans="1:3" ht="12.75">
      <c r="A15">
        <v>12</v>
      </c>
      <c r="C15" t="s">
        <v>21</v>
      </c>
    </row>
    <row r="16" spans="1:3" ht="12.75">
      <c r="A16">
        <v>13</v>
      </c>
      <c r="C16" t="s">
        <v>22</v>
      </c>
    </row>
    <row r="19" spans="1:6" s="5" customFormat="1" ht="24.75" customHeight="1">
      <c r="A19" s="5" t="s">
        <v>9</v>
      </c>
      <c r="F19" s="6"/>
    </row>
    <row r="20" spans="3:6" s="5" customFormat="1" ht="24.75" customHeight="1">
      <c r="C20" s="7" t="s">
        <v>29</v>
      </c>
      <c r="D20" s="8">
        <v>1</v>
      </c>
      <c r="F20" s="6"/>
    </row>
    <row r="21" s="5" customFormat="1" ht="24.75" customHeight="1">
      <c r="F21" s="6"/>
    </row>
    <row r="22" spans="1:6" s="5" customFormat="1" ht="24.75" customHeight="1">
      <c r="A22" s="9" t="s">
        <v>5</v>
      </c>
      <c r="B22" s="10" t="s">
        <v>3</v>
      </c>
      <c r="C22" s="11" t="s">
        <v>11</v>
      </c>
      <c r="D22" s="9" t="s">
        <v>10</v>
      </c>
      <c r="E22" s="10" t="s">
        <v>3</v>
      </c>
      <c r="F22" s="12" t="s">
        <v>4</v>
      </c>
    </row>
    <row r="23" spans="1:6" s="5" customFormat="1" ht="24.75" customHeight="1">
      <c r="A23" s="9">
        <v>1</v>
      </c>
      <c r="B23" s="9"/>
      <c r="C23" s="11" t="str">
        <f ca="1">INDIRECT(ADDRESS(4+MOD(1-D20+2*$E$2+1,2*$E$2+1),3))</f>
        <v>Player 1</v>
      </c>
      <c r="D23" s="9" t="str">
        <f ca="1">INDIRECT(ADDRESS(4+MOD(13-D20+2*$E$2+1,2*$E$2+1),3))</f>
        <v>Player 13 or Rest</v>
      </c>
      <c r="E23" s="9"/>
      <c r="F23" s="12"/>
    </row>
    <row r="24" spans="1:6" s="5" customFormat="1" ht="24.75" customHeight="1">
      <c r="A24" s="9">
        <v>2</v>
      </c>
      <c r="B24" s="9"/>
      <c r="C24" s="11" t="str">
        <f ca="1">INDIRECT(ADDRESS(4+MOD(2-D20+2*$E$2+1,2*$E$2+1),3))</f>
        <v>Player 2</v>
      </c>
      <c r="D24" s="9" t="str">
        <f ca="1">INDIRECT(ADDRESS(4+MOD(12-D20+2*$E$2+1,2*$E$2+1),3))</f>
        <v>Player 12</v>
      </c>
      <c r="E24" s="9"/>
      <c r="F24" s="12"/>
    </row>
    <row r="25" spans="1:6" s="5" customFormat="1" ht="24.75" customHeight="1">
      <c r="A25" s="9">
        <v>3</v>
      </c>
      <c r="B25" s="9"/>
      <c r="C25" s="11" t="str">
        <f ca="1">INDIRECT(ADDRESS(4+MOD(3-D20+2*$E$2+1,2*$E$2+1),3))</f>
        <v>Player 3</v>
      </c>
      <c r="D25" s="9" t="str">
        <f ca="1">INDIRECT(ADDRESS(4+MOD(11-D20+2*$E$2+1,2*$E$2+1),3))</f>
        <v>Player 11</v>
      </c>
      <c r="E25" s="9"/>
      <c r="F25" s="12"/>
    </row>
    <row r="26" spans="1:6" s="5" customFormat="1" ht="24.75" customHeight="1">
      <c r="A26" s="9">
        <v>4</v>
      </c>
      <c r="B26" s="9"/>
      <c r="C26" s="11" t="str">
        <f ca="1">INDIRECT(ADDRESS(4+MOD(4-D20+2*$E$2+1,2*$E$2+1),3))</f>
        <v>Player 4</v>
      </c>
      <c r="D26" s="9" t="str">
        <f ca="1">INDIRECT(ADDRESS(4+MOD(10-D20+2*$E$2+1,2*$E$2+1),3))</f>
        <v>Player 10</v>
      </c>
      <c r="E26" s="9"/>
      <c r="F26" s="12"/>
    </row>
    <row r="27" spans="1:6" s="5" customFormat="1" ht="24.75" customHeight="1">
      <c r="A27" s="9">
        <v>5</v>
      </c>
      <c r="B27" s="9"/>
      <c r="C27" s="11" t="str">
        <f ca="1">INDIRECT(ADDRESS(4+MOD(5-D20+2*$E$2+1,2*$E$2+1),3))</f>
        <v>Player 5</v>
      </c>
      <c r="D27" s="9" t="str">
        <f ca="1">INDIRECT(ADDRESS(4+MOD(9-D20+2*$E$2+1,2*$E$2+1),3))</f>
        <v>Player 9</v>
      </c>
      <c r="E27" s="9"/>
      <c r="F27" s="12"/>
    </row>
    <row r="28" spans="1:6" s="5" customFormat="1" ht="24.75" customHeight="1">
      <c r="A28" s="9">
        <v>6</v>
      </c>
      <c r="B28" s="9"/>
      <c r="C28" s="11" t="str">
        <f ca="1">INDIRECT(ADDRESS(4+MOD(6-D20+2*$E$2+1,2*$E$2+1),3))</f>
        <v>Player 6</v>
      </c>
      <c r="D28" s="9" t="str">
        <f ca="1">INDIRECT(ADDRESS(4+MOD(8-D20+2*$E$2+1,2*$E$2+1),3))</f>
        <v>Player 8</v>
      </c>
      <c r="E28" s="9"/>
      <c r="F28" s="12"/>
    </row>
    <row r="29" spans="1:6" s="5" customFormat="1" ht="24.75" customHeight="1">
      <c r="A29" s="13"/>
      <c r="B29" s="13"/>
      <c r="C29" s="14" t="str">
        <f ca="1">INDIRECT(ADDRESS(4+MOD(7-D20+2*$E$2+1,2*$E$2+1),3))</f>
        <v>Player 7</v>
      </c>
      <c r="D29" s="13" t="s">
        <v>6</v>
      </c>
      <c r="E29" s="13"/>
      <c r="F29" s="15"/>
    </row>
    <row r="30" spans="1:6" s="5" customFormat="1" ht="24.75" customHeight="1">
      <c r="A30" s="13"/>
      <c r="B30" s="13"/>
      <c r="C30" s="14"/>
      <c r="D30" s="13"/>
      <c r="E30" s="13"/>
      <c r="F30" s="15"/>
    </row>
    <row r="31" spans="1:6" s="5" customFormat="1" ht="24.75" customHeight="1">
      <c r="A31" s="13"/>
      <c r="B31" s="13"/>
      <c r="C31" s="14"/>
      <c r="D31" s="13"/>
      <c r="E31" s="13"/>
      <c r="F31" s="15"/>
    </row>
    <row r="32" spans="1:6" s="5" customFormat="1" ht="24.75" customHeight="1">
      <c r="A32" s="13"/>
      <c r="B32" s="13"/>
      <c r="C32" s="14"/>
      <c r="D32" s="13"/>
      <c r="E32" s="13"/>
      <c r="F32" s="15"/>
    </row>
    <row r="33" s="5" customFormat="1" ht="24.75" customHeight="1">
      <c r="F33" s="6"/>
    </row>
    <row r="34" spans="1:6" s="5" customFormat="1" ht="24.75" customHeight="1">
      <c r="A34" s="5" t="s">
        <v>9</v>
      </c>
      <c r="F34" s="6"/>
    </row>
    <row r="35" spans="3:6" s="5" customFormat="1" ht="24.75" customHeight="1">
      <c r="C35" s="7" t="s">
        <v>29</v>
      </c>
      <c r="D35" s="8">
        <v>2</v>
      </c>
      <c r="F35" s="6"/>
    </row>
    <row r="36" s="5" customFormat="1" ht="24.75" customHeight="1">
      <c r="F36" s="6"/>
    </row>
    <row r="37" spans="1:6" s="5" customFormat="1" ht="24.75" customHeight="1">
      <c r="A37" s="9" t="s">
        <v>5</v>
      </c>
      <c r="B37" s="10" t="s">
        <v>3</v>
      </c>
      <c r="C37" s="11" t="s">
        <v>11</v>
      </c>
      <c r="D37" s="9" t="s">
        <v>10</v>
      </c>
      <c r="E37" s="10" t="s">
        <v>3</v>
      </c>
      <c r="F37" s="12" t="s">
        <v>4</v>
      </c>
    </row>
    <row r="38" spans="1:6" s="5" customFormat="1" ht="24.75" customHeight="1">
      <c r="A38" s="9">
        <v>1</v>
      </c>
      <c r="B38" s="9"/>
      <c r="C38" s="11" t="str">
        <f ca="1">INDIRECT(ADDRESS(4+MOD(1-D35+2*$E$2+1,2*$E$2+1),3))</f>
        <v>Player 13 or Rest</v>
      </c>
      <c r="D38" s="9" t="str">
        <f ca="1">INDIRECT(ADDRESS(4+MOD(13-D35+2*$E$2+1,2*$E$2+1),3))</f>
        <v>Player 12</v>
      </c>
      <c r="E38" s="9"/>
      <c r="F38" s="12"/>
    </row>
    <row r="39" spans="1:6" s="5" customFormat="1" ht="24.75" customHeight="1">
      <c r="A39" s="9">
        <v>2</v>
      </c>
      <c r="B39" s="9"/>
      <c r="C39" s="11" t="str">
        <f ca="1">INDIRECT(ADDRESS(4+MOD(2-D35+2*$E$2+1,2*$E$2+1),3))</f>
        <v>Player 1</v>
      </c>
      <c r="D39" s="9" t="str">
        <f ca="1">INDIRECT(ADDRESS(4+MOD(12-D35+2*$E$2+1,2*$E$2+1),3))</f>
        <v>Player 11</v>
      </c>
      <c r="E39" s="9"/>
      <c r="F39" s="12"/>
    </row>
    <row r="40" spans="1:6" s="5" customFormat="1" ht="24.75" customHeight="1">
      <c r="A40" s="9">
        <v>3</v>
      </c>
      <c r="B40" s="9"/>
      <c r="C40" s="11" t="str">
        <f ca="1">INDIRECT(ADDRESS(4+MOD(3-D35+2*$E$2+1,2*$E$2+1),3))</f>
        <v>Player 2</v>
      </c>
      <c r="D40" s="9" t="str">
        <f ca="1">INDIRECT(ADDRESS(4+MOD(11-D35+2*$E$2+1,2*$E$2+1),3))</f>
        <v>Player 10</v>
      </c>
      <c r="E40" s="9"/>
      <c r="F40" s="12"/>
    </row>
    <row r="41" spans="1:6" s="5" customFormat="1" ht="24.75" customHeight="1">
      <c r="A41" s="9">
        <v>4</v>
      </c>
      <c r="B41" s="9"/>
      <c r="C41" s="11" t="str">
        <f ca="1">INDIRECT(ADDRESS(4+MOD(4-D35+2*$E$2+1,2*$E$2+1),3))</f>
        <v>Player 3</v>
      </c>
      <c r="D41" s="9" t="str">
        <f ca="1">INDIRECT(ADDRESS(4+MOD(10-D35+2*$E$2+1,2*$E$2+1),3))</f>
        <v>Player 9</v>
      </c>
      <c r="E41" s="9"/>
      <c r="F41" s="12"/>
    </row>
    <row r="42" spans="1:6" s="5" customFormat="1" ht="24.75" customHeight="1">
      <c r="A42" s="9">
        <v>5</v>
      </c>
      <c r="B42" s="9"/>
      <c r="C42" s="11" t="str">
        <f ca="1">INDIRECT(ADDRESS(4+MOD(5-D35+2*$E$2+1,2*$E$2+1),3))</f>
        <v>Player 4</v>
      </c>
      <c r="D42" s="9" t="str">
        <f ca="1">INDIRECT(ADDRESS(4+MOD(9-D35+2*$E$2+1,2*$E$2+1),3))</f>
        <v>Player 8</v>
      </c>
      <c r="E42" s="9"/>
      <c r="F42" s="12"/>
    </row>
    <row r="43" spans="1:6" s="5" customFormat="1" ht="24.75" customHeight="1">
      <c r="A43" s="9">
        <v>6</v>
      </c>
      <c r="B43" s="9"/>
      <c r="C43" s="11" t="str">
        <f ca="1">INDIRECT(ADDRESS(4+MOD(6-D35+2*$E$2+1,2*$E$2+1),3))</f>
        <v>Player 5</v>
      </c>
      <c r="D43" s="9" t="str">
        <f ca="1">INDIRECT(ADDRESS(4+MOD(8-D35+2*$E$2+1,2*$E$2+1),3))</f>
        <v>Player 7</v>
      </c>
      <c r="E43" s="9"/>
      <c r="F43" s="12"/>
    </row>
    <row r="44" spans="1:6" s="5" customFormat="1" ht="24.75" customHeight="1">
      <c r="A44" s="13"/>
      <c r="B44" s="13"/>
      <c r="C44" s="14" t="str">
        <f ca="1">INDIRECT(ADDRESS(4+MOD(7-D35+2*$E$2+1,2*$E$2+1),3))</f>
        <v>Player 6</v>
      </c>
      <c r="D44" s="13" t="s">
        <v>6</v>
      </c>
      <c r="E44" s="13"/>
      <c r="F44" s="15"/>
    </row>
    <row r="45" s="5" customFormat="1" ht="24.75" customHeight="1">
      <c r="F45" s="6"/>
    </row>
    <row r="46" s="5" customFormat="1" ht="24.75" customHeight="1">
      <c r="F46" s="6"/>
    </row>
    <row r="47" s="5" customFormat="1" ht="24.75" customHeight="1">
      <c r="F47" s="6"/>
    </row>
    <row r="48" s="5" customFormat="1" ht="24.75" customHeight="1">
      <c r="F48" s="6"/>
    </row>
    <row r="49" spans="1:6" s="5" customFormat="1" ht="24.75" customHeight="1">
      <c r="A49" s="5" t="s">
        <v>9</v>
      </c>
      <c r="F49" s="6"/>
    </row>
    <row r="50" spans="3:6" s="5" customFormat="1" ht="24.75" customHeight="1">
      <c r="C50" s="7" t="s">
        <v>29</v>
      </c>
      <c r="D50" s="8">
        <v>3</v>
      </c>
      <c r="F50" s="6"/>
    </row>
    <row r="51" s="5" customFormat="1" ht="24.75" customHeight="1">
      <c r="F51" s="6"/>
    </row>
    <row r="52" spans="1:6" s="5" customFormat="1" ht="24.75" customHeight="1">
      <c r="A52" s="9" t="s">
        <v>5</v>
      </c>
      <c r="B52" s="10" t="s">
        <v>3</v>
      </c>
      <c r="C52" s="11" t="s">
        <v>11</v>
      </c>
      <c r="D52" s="9" t="s">
        <v>10</v>
      </c>
      <c r="E52" s="10" t="s">
        <v>3</v>
      </c>
      <c r="F52" s="12" t="s">
        <v>4</v>
      </c>
    </row>
    <row r="53" spans="1:6" s="5" customFormat="1" ht="24.75" customHeight="1">
      <c r="A53" s="9">
        <v>1</v>
      </c>
      <c r="B53" s="9"/>
      <c r="C53" s="11" t="str">
        <f ca="1">INDIRECT(ADDRESS(4+MOD(1-D50+2*$E$2+1,2*$E$2+1),3))</f>
        <v>Player 12</v>
      </c>
      <c r="D53" s="9" t="str">
        <f ca="1">INDIRECT(ADDRESS(4+MOD(13-D50+2*$E$2+1,2*$E$2+1),3))</f>
        <v>Player 11</v>
      </c>
      <c r="E53" s="9"/>
      <c r="F53" s="12"/>
    </row>
    <row r="54" spans="1:6" s="5" customFormat="1" ht="24.75" customHeight="1">
      <c r="A54" s="9">
        <v>2</v>
      </c>
      <c r="B54" s="9"/>
      <c r="C54" s="11" t="str">
        <f ca="1">INDIRECT(ADDRESS(4+MOD(2-D50+2*$E$2+1,2*$E$2+1),3))</f>
        <v>Player 13 or Rest</v>
      </c>
      <c r="D54" s="9" t="str">
        <f ca="1">INDIRECT(ADDRESS(4+MOD(12-D50+2*$E$2+1,2*$E$2+1),3))</f>
        <v>Player 10</v>
      </c>
      <c r="E54" s="9"/>
      <c r="F54" s="12"/>
    </row>
    <row r="55" spans="1:6" s="5" customFormat="1" ht="24.75" customHeight="1">
      <c r="A55" s="9">
        <v>3</v>
      </c>
      <c r="B55" s="9"/>
      <c r="C55" s="11" t="str">
        <f ca="1">INDIRECT(ADDRESS(4+MOD(3-D50+2*$E$2+1,2*$E$2+1),3))</f>
        <v>Player 1</v>
      </c>
      <c r="D55" s="9" t="str">
        <f ca="1">INDIRECT(ADDRESS(4+MOD(11-D50+2*$E$2+1,2*$E$2+1),3))</f>
        <v>Player 9</v>
      </c>
      <c r="E55" s="9"/>
      <c r="F55" s="12"/>
    </row>
    <row r="56" spans="1:6" s="5" customFormat="1" ht="24.75" customHeight="1">
      <c r="A56" s="9">
        <v>4</v>
      </c>
      <c r="B56" s="9"/>
      <c r="C56" s="11" t="str">
        <f ca="1">INDIRECT(ADDRESS(4+MOD(4-D50+2*$E$2+1,2*$E$2+1),3))</f>
        <v>Player 2</v>
      </c>
      <c r="D56" s="9" t="str">
        <f ca="1">INDIRECT(ADDRESS(4+MOD(10-D50+2*$E$2+1,2*$E$2+1),3))</f>
        <v>Player 8</v>
      </c>
      <c r="E56" s="9"/>
      <c r="F56" s="12"/>
    </row>
    <row r="57" spans="1:6" s="5" customFormat="1" ht="24.75" customHeight="1">
      <c r="A57" s="9">
        <v>5</v>
      </c>
      <c r="B57" s="9"/>
      <c r="C57" s="11" t="str">
        <f ca="1">INDIRECT(ADDRESS(4+MOD(5-D50+2*$E$2+1,2*$E$2+1),3))</f>
        <v>Player 3</v>
      </c>
      <c r="D57" s="9" t="str">
        <f ca="1">INDIRECT(ADDRESS(4+MOD(9-D50+2*$E$2+1,2*$E$2+1),3))</f>
        <v>Player 7</v>
      </c>
      <c r="E57" s="9"/>
      <c r="F57" s="12"/>
    </row>
    <row r="58" spans="1:6" s="5" customFormat="1" ht="24.75" customHeight="1">
      <c r="A58" s="9">
        <v>6</v>
      </c>
      <c r="B58" s="9"/>
      <c r="C58" s="11" t="str">
        <f ca="1">INDIRECT(ADDRESS(4+MOD(6-D50+2*$E$2+1,2*$E$2+1),3))</f>
        <v>Player 4</v>
      </c>
      <c r="D58" s="9" t="str">
        <f ca="1">INDIRECT(ADDRESS(4+MOD(8-D50+2*$E$2+1,2*$E$2+1),3))</f>
        <v>Player 6</v>
      </c>
      <c r="E58" s="9"/>
      <c r="F58" s="12"/>
    </row>
    <row r="59" spans="1:6" s="5" customFormat="1" ht="24.75" customHeight="1">
      <c r="A59" s="13"/>
      <c r="B59" s="13"/>
      <c r="C59" s="14" t="str">
        <f ca="1">INDIRECT(ADDRESS(4+MOD(7-D50+2*$E$2+1,2*$E$2+1),3))</f>
        <v>Player 5</v>
      </c>
      <c r="D59" s="13" t="s">
        <v>6</v>
      </c>
      <c r="E59" s="13"/>
      <c r="F59" s="15"/>
    </row>
    <row r="60" s="5" customFormat="1" ht="24.75" customHeight="1">
      <c r="F60" s="6"/>
    </row>
    <row r="61" s="5" customFormat="1" ht="24.75" customHeight="1">
      <c r="F61" s="6"/>
    </row>
    <row r="62" s="5" customFormat="1" ht="24.75" customHeight="1">
      <c r="F62" s="6"/>
    </row>
    <row r="63" s="5" customFormat="1" ht="24.75" customHeight="1">
      <c r="F63" s="6"/>
    </row>
    <row r="64" spans="1:6" s="5" customFormat="1" ht="24.75" customHeight="1">
      <c r="A64" s="5" t="s">
        <v>9</v>
      </c>
      <c r="F64" s="6"/>
    </row>
    <row r="65" spans="3:6" s="5" customFormat="1" ht="24.75" customHeight="1">
      <c r="C65" s="7" t="s">
        <v>29</v>
      </c>
      <c r="D65" s="8">
        <v>4</v>
      </c>
      <c r="F65" s="6"/>
    </row>
    <row r="66" s="5" customFormat="1" ht="24.75" customHeight="1">
      <c r="F66" s="6"/>
    </row>
    <row r="67" spans="1:6" s="5" customFormat="1" ht="24.75" customHeight="1">
      <c r="A67" s="9" t="s">
        <v>5</v>
      </c>
      <c r="B67" s="10" t="s">
        <v>3</v>
      </c>
      <c r="C67" s="11" t="s">
        <v>11</v>
      </c>
      <c r="D67" s="9" t="s">
        <v>10</v>
      </c>
      <c r="E67" s="10" t="s">
        <v>3</v>
      </c>
      <c r="F67" s="12" t="s">
        <v>4</v>
      </c>
    </row>
    <row r="68" spans="1:6" s="5" customFormat="1" ht="24.75" customHeight="1">
      <c r="A68" s="9">
        <v>1</v>
      </c>
      <c r="B68" s="9"/>
      <c r="C68" s="11" t="str">
        <f ca="1">INDIRECT(ADDRESS(4+MOD(1-D65+2*$E$2+1,2*$E$2+1),3))</f>
        <v>Player 11</v>
      </c>
      <c r="D68" s="9" t="str">
        <f ca="1">INDIRECT(ADDRESS(4+MOD(13-D65+2*$E$2+1,2*$E$2+1),3))</f>
        <v>Player 10</v>
      </c>
      <c r="E68" s="9"/>
      <c r="F68" s="12"/>
    </row>
    <row r="69" spans="1:6" s="5" customFormat="1" ht="24.75" customHeight="1">
      <c r="A69" s="9">
        <v>2</v>
      </c>
      <c r="B69" s="9"/>
      <c r="C69" s="11" t="str">
        <f ca="1">INDIRECT(ADDRESS(4+MOD(2-D65+2*$E$2+1,2*$E$2+1),3))</f>
        <v>Player 12</v>
      </c>
      <c r="D69" s="9" t="str">
        <f ca="1">INDIRECT(ADDRESS(4+MOD(12-D65+2*$E$2+1,2*$E$2+1),3))</f>
        <v>Player 9</v>
      </c>
      <c r="E69" s="9"/>
      <c r="F69" s="12"/>
    </row>
    <row r="70" spans="1:6" s="5" customFormat="1" ht="24.75" customHeight="1">
      <c r="A70" s="9">
        <v>3</v>
      </c>
      <c r="B70" s="9"/>
      <c r="C70" s="11" t="str">
        <f ca="1">INDIRECT(ADDRESS(4+MOD(3-D65+2*$E$2+1,2*$E$2+1),3))</f>
        <v>Player 13 or Rest</v>
      </c>
      <c r="D70" s="9" t="str">
        <f ca="1">INDIRECT(ADDRESS(4+MOD(11-D65+2*$E$2+1,2*$E$2+1),3))</f>
        <v>Player 8</v>
      </c>
      <c r="E70" s="9"/>
      <c r="F70" s="12"/>
    </row>
    <row r="71" spans="1:6" s="5" customFormat="1" ht="24.75" customHeight="1">
      <c r="A71" s="9">
        <v>4</v>
      </c>
      <c r="B71" s="9"/>
      <c r="C71" s="11" t="str">
        <f ca="1">INDIRECT(ADDRESS(4+MOD(4-D65+2*$E$2+1,2*$E$2+1),3))</f>
        <v>Player 1</v>
      </c>
      <c r="D71" s="9" t="str">
        <f ca="1">INDIRECT(ADDRESS(4+MOD(10-D65+2*$E$2+1,2*$E$2+1),3))</f>
        <v>Player 7</v>
      </c>
      <c r="E71" s="9"/>
      <c r="F71" s="12"/>
    </row>
    <row r="72" spans="1:6" s="5" customFormat="1" ht="24.75" customHeight="1">
      <c r="A72" s="9">
        <v>5</v>
      </c>
      <c r="B72" s="9"/>
      <c r="C72" s="11" t="str">
        <f ca="1">INDIRECT(ADDRESS(4+MOD(5-D65+2*$E$2+1,2*$E$2+1),3))</f>
        <v>Player 2</v>
      </c>
      <c r="D72" s="9" t="str">
        <f ca="1">INDIRECT(ADDRESS(4+MOD(9-D65+2*$E$2+1,2*$E$2+1),3))</f>
        <v>Player 6</v>
      </c>
      <c r="E72" s="9"/>
      <c r="F72" s="12"/>
    </row>
    <row r="73" spans="1:6" s="5" customFormat="1" ht="24.75" customHeight="1">
      <c r="A73" s="9">
        <v>6</v>
      </c>
      <c r="B73" s="9"/>
      <c r="C73" s="11" t="str">
        <f ca="1">INDIRECT(ADDRESS(4+MOD(6-D65+2*$E$2+1,2*$E$2+1),3))</f>
        <v>Player 3</v>
      </c>
      <c r="D73" s="9" t="str">
        <f ca="1">INDIRECT(ADDRESS(4+MOD(8-D65+2*$E$2+1,2*$E$2+1),3))</f>
        <v>Player 5</v>
      </c>
      <c r="E73" s="9"/>
      <c r="F73" s="12"/>
    </row>
    <row r="74" spans="1:6" s="5" customFormat="1" ht="24.75" customHeight="1">
      <c r="A74" s="13"/>
      <c r="B74" s="13"/>
      <c r="C74" s="14" t="str">
        <f ca="1">INDIRECT(ADDRESS(4+MOD(7-D65+2*$E$2+1,2*$E$2+1),3))</f>
        <v>Player 4</v>
      </c>
      <c r="D74" s="13" t="s">
        <v>6</v>
      </c>
      <c r="E74" s="13"/>
      <c r="F74" s="15"/>
    </row>
    <row r="75" s="5" customFormat="1" ht="24.75" customHeight="1">
      <c r="F75" s="6"/>
    </row>
    <row r="76" s="5" customFormat="1" ht="24.75" customHeight="1">
      <c r="F76" s="6"/>
    </row>
    <row r="77" s="5" customFormat="1" ht="24.75" customHeight="1">
      <c r="F77" s="6"/>
    </row>
    <row r="78" s="5" customFormat="1" ht="24.75" customHeight="1">
      <c r="F78" s="6"/>
    </row>
    <row r="79" spans="1:6" s="5" customFormat="1" ht="24.75" customHeight="1">
      <c r="A79" s="5" t="s">
        <v>9</v>
      </c>
      <c r="F79" s="6"/>
    </row>
    <row r="80" spans="3:6" s="5" customFormat="1" ht="24.75" customHeight="1">
      <c r="C80" s="7" t="s">
        <v>29</v>
      </c>
      <c r="D80" s="8">
        <v>5</v>
      </c>
      <c r="F80" s="6"/>
    </row>
    <row r="81" s="5" customFormat="1" ht="24.75" customHeight="1">
      <c r="F81" s="6"/>
    </row>
    <row r="82" spans="1:6" s="5" customFormat="1" ht="24.75" customHeight="1">
      <c r="A82" s="9" t="s">
        <v>5</v>
      </c>
      <c r="B82" s="10" t="s">
        <v>3</v>
      </c>
      <c r="C82" s="11" t="s">
        <v>11</v>
      </c>
      <c r="D82" s="9" t="s">
        <v>10</v>
      </c>
      <c r="E82" s="10" t="s">
        <v>3</v>
      </c>
      <c r="F82" s="12" t="s">
        <v>4</v>
      </c>
    </row>
    <row r="83" spans="1:6" s="5" customFormat="1" ht="24.75" customHeight="1">
      <c r="A83" s="9">
        <v>1</v>
      </c>
      <c r="B83" s="9"/>
      <c r="C83" s="11" t="str">
        <f ca="1">INDIRECT(ADDRESS(4+MOD(1-D80+2*$E$2+1,2*$E$2+1),3))</f>
        <v>Player 10</v>
      </c>
      <c r="D83" s="9" t="str">
        <f ca="1">INDIRECT(ADDRESS(4+MOD(13-D80+2*$E$2+1,2*$E$2+1),3))</f>
        <v>Player 9</v>
      </c>
      <c r="E83" s="9"/>
      <c r="F83" s="12"/>
    </row>
    <row r="84" spans="1:6" s="5" customFormat="1" ht="24.75" customHeight="1">
      <c r="A84" s="9">
        <v>2</v>
      </c>
      <c r="B84" s="9"/>
      <c r="C84" s="11" t="str">
        <f ca="1">INDIRECT(ADDRESS(4+MOD(2-D80+2*$E$2+1,2*$E$2+1),3))</f>
        <v>Player 11</v>
      </c>
      <c r="D84" s="9" t="str">
        <f ca="1">INDIRECT(ADDRESS(4+MOD(12-D80+2*$E$2+1,2*$E$2+1),3))</f>
        <v>Player 8</v>
      </c>
      <c r="E84" s="9"/>
      <c r="F84" s="12"/>
    </row>
    <row r="85" spans="1:6" s="5" customFormat="1" ht="24.75" customHeight="1">
      <c r="A85" s="9">
        <v>3</v>
      </c>
      <c r="B85" s="9"/>
      <c r="C85" s="11" t="str">
        <f ca="1">INDIRECT(ADDRESS(4+MOD(3-D80+2*$E$2+1,2*$E$2+1),3))</f>
        <v>Player 12</v>
      </c>
      <c r="D85" s="9" t="str">
        <f ca="1">INDIRECT(ADDRESS(4+MOD(11-D80+2*$E$2+1,2*$E$2+1),3))</f>
        <v>Player 7</v>
      </c>
      <c r="E85" s="9"/>
      <c r="F85" s="12"/>
    </row>
    <row r="86" spans="1:6" s="5" customFormat="1" ht="24.75" customHeight="1">
      <c r="A86" s="9">
        <v>4</v>
      </c>
      <c r="B86" s="9"/>
      <c r="C86" s="11" t="str">
        <f ca="1">INDIRECT(ADDRESS(4+MOD(4-D80+2*$E$2+1,2*$E$2+1),3))</f>
        <v>Player 13 or Rest</v>
      </c>
      <c r="D86" s="9" t="str">
        <f ca="1">INDIRECT(ADDRESS(4+MOD(10-D80+2*$E$2+1,2*$E$2+1),3))</f>
        <v>Player 6</v>
      </c>
      <c r="E86" s="9"/>
      <c r="F86" s="12"/>
    </row>
    <row r="87" spans="1:6" s="5" customFormat="1" ht="24.75" customHeight="1">
      <c r="A87" s="9">
        <v>5</v>
      </c>
      <c r="B87" s="9"/>
      <c r="C87" s="11" t="str">
        <f ca="1">INDIRECT(ADDRESS(4+MOD(5-D80+2*$E$2+1,2*$E$2+1),3))</f>
        <v>Player 1</v>
      </c>
      <c r="D87" s="9" t="str">
        <f ca="1">INDIRECT(ADDRESS(4+MOD(9-D80+2*$E$2+1,2*$E$2+1),3))</f>
        <v>Player 5</v>
      </c>
      <c r="E87" s="9"/>
      <c r="F87" s="12"/>
    </row>
    <row r="88" spans="1:6" s="5" customFormat="1" ht="24.75" customHeight="1">
      <c r="A88" s="9">
        <v>6</v>
      </c>
      <c r="B88" s="9"/>
      <c r="C88" s="11" t="str">
        <f ca="1">INDIRECT(ADDRESS(4+MOD(6-D80+2*$E$2+1,2*$E$2+1),3))</f>
        <v>Player 2</v>
      </c>
      <c r="D88" s="9" t="str">
        <f ca="1">INDIRECT(ADDRESS(4+MOD(8-D80+2*$E$2+1,2*$E$2+1),3))</f>
        <v>Player 4</v>
      </c>
      <c r="E88" s="9"/>
      <c r="F88" s="12"/>
    </row>
    <row r="89" spans="1:6" s="5" customFormat="1" ht="24.75" customHeight="1">
      <c r="A89" s="13"/>
      <c r="B89" s="13"/>
      <c r="C89" s="14" t="str">
        <f ca="1">INDIRECT(ADDRESS(4+MOD(7-D80+2*$E$2+1,2*$E$2+1),3))</f>
        <v>Player 3</v>
      </c>
      <c r="D89" s="13" t="s">
        <v>6</v>
      </c>
      <c r="E89" s="13"/>
      <c r="F89" s="15"/>
    </row>
    <row r="90" s="5" customFormat="1" ht="24.75" customHeight="1">
      <c r="F90" s="6"/>
    </row>
    <row r="91" s="5" customFormat="1" ht="24.75" customHeight="1">
      <c r="F91" s="6"/>
    </row>
    <row r="92" s="5" customFormat="1" ht="24.75" customHeight="1">
      <c r="F92" s="6"/>
    </row>
    <row r="93" s="5" customFormat="1" ht="24.75" customHeight="1">
      <c r="F93" s="6"/>
    </row>
    <row r="94" spans="1:6" s="5" customFormat="1" ht="24.75" customHeight="1">
      <c r="A94" s="5" t="s">
        <v>9</v>
      </c>
      <c r="F94" s="6"/>
    </row>
    <row r="95" spans="3:6" s="5" customFormat="1" ht="24.75" customHeight="1">
      <c r="C95" s="7" t="s">
        <v>29</v>
      </c>
      <c r="D95" s="8">
        <v>6</v>
      </c>
      <c r="F95" s="6"/>
    </row>
    <row r="96" s="5" customFormat="1" ht="24.75" customHeight="1">
      <c r="F96" s="6"/>
    </row>
    <row r="97" spans="1:6" s="5" customFormat="1" ht="24.75" customHeight="1">
      <c r="A97" s="9" t="s">
        <v>5</v>
      </c>
      <c r="B97" s="10" t="s">
        <v>3</v>
      </c>
      <c r="C97" s="11" t="s">
        <v>11</v>
      </c>
      <c r="D97" s="9" t="s">
        <v>10</v>
      </c>
      <c r="E97" s="10" t="s">
        <v>3</v>
      </c>
      <c r="F97" s="12" t="s">
        <v>4</v>
      </c>
    </row>
    <row r="98" spans="1:6" s="5" customFormat="1" ht="24.75" customHeight="1">
      <c r="A98" s="9">
        <v>1</v>
      </c>
      <c r="B98" s="9"/>
      <c r="C98" s="11" t="str">
        <f ca="1">INDIRECT(ADDRESS(4+MOD(1-D95+2*$E$2+1,2*$E$2+1),3))</f>
        <v>Player 9</v>
      </c>
      <c r="D98" s="9" t="str">
        <f ca="1">INDIRECT(ADDRESS(4+MOD(13-D95+2*$E$2+1,2*$E$2+1),3))</f>
        <v>Player 8</v>
      </c>
      <c r="E98" s="9"/>
      <c r="F98" s="12"/>
    </row>
    <row r="99" spans="1:6" s="5" customFormat="1" ht="24.75" customHeight="1">
      <c r="A99" s="9">
        <v>2</v>
      </c>
      <c r="B99" s="9"/>
      <c r="C99" s="11" t="str">
        <f ca="1">INDIRECT(ADDRESS(4+MOD(2-D95+2*$E$2+1,2*$E$2+1),3))</f>
        <v>Player 10</v>
      </c>
      <c r="D99" s="9" t="str">
        <f ca="1">INDIRECT(ADDRESS(4+MOD(12-D95+2*$E$2+1,2*$E$2+1),3))</f>
        <v>Player 7</v>
      </c>
      <c r="E99" s="9"/>
      <c r="F99" s="12"/>
    </row>
    <row r="100" spans="1:6" s="5" customFormat="1" ht="24.75" customHeight="1">
      <c r="A100" s="9">
        <v>3</v>
      </c>
      <c r="B100" s="9"/>
      <c r="C100" s="11" t="str">
        <f ca="1">INDIRECT(ADDRESS(4+MOD(3-D95+2*$E$2+1,2*$E$2+1),3))</f>
        <v>Player 11</v>
      </c>
      <c r="D100" s="9" t="str">
        <f ca="1">INDIRECT(ADDRESS(4+MOD(11-D95+2*$E$2+1,2*$E$2+1),3))</f>
        <v>Player 6</v>
      </c>
      <c r="E100" s="9"/>
      <c r="F100" s="12"/>
    </row>
    <row r="101" spans="1:6" s="5" customFormat="1" ht="24.75" customHeight="1">
      <c r="A101" s="9">
        <v>4</v>
      </c>
      <c r="B101" s="9"/>
      <c r="C101" s="11" t="str">
        <f ca="1">INDIRECT(ADDRESS(4+MOD(4-D95+2*$E$2+1,2*$E$2+1),3))</f>
        <v>Player 12</v>
      </c>
      <c r="D101" s="9" t="str">
        <f ca="1">INDIRECT(ADDRESS(4+MOD(10-D95+2*$E$2+1,2*$E$2+1),3))</f>
        <v>Player 5</v>
      </c>
      <c r="E101" s="9"/>
      <c r="F101" s="12"/>
    </row>
    <row r="102" spans="1:6" s="5" customFormat="1" ht="24.75" customHeight="1">
      <c r="A102" s="9">
        <v>5</v>
      </c>
      <c r="B102" s="9"/>
      <c r="C102" s="11" t="str">
        <f ca="1">INDIRECT(ADDRESS(4+MOD(5-D95+2*$E$2+1,2*$E$2+1),3))</f>
        <v>Player 13 or Rest</v>
      </c>
      <c r="D102" s="9" t="str">
        <f ca="1">INDIRECT(ADDRESS(4+MOD(9-D95+2*$E$2+1,2*$E$2+1),3))</f>
        <v>Player 4</v>
      </c>
      <c r="E102" s="9"/>
      <c r="F102" s="12"/>
    </row>
    <row r="103" spans="1:6" s="5" customFormat="1" ht="24.75" customHeight="1">
      <c r="A103" s="9">
        <v>6</v>
      </c>
      <c r="B103" s="9"/>
      <c r="C103" s="11" t="str">
        <f ca="1">INDIRECT(ADDRESS(4+MOD(6-D95+2*$E$2+1,2*$E$2+1),3))</f>
        <v>Player 1</v>
      </c>
      <c r="D103" s="9" t="str">
        <f ca="1">INDIRECT(ADDRESS(4+MOD(8-D95+2*$E$2+1,2*$E$2+1),3))</f>
        <v>Player 3</v>
      </c>
      <c r="E103" s="9"/>
      <c r="F103" s="12"/>
    </row>
    <row r="104" spans="1:6" s="5" customFormat="1" ht="24.75" customHeight="1">
      <c r="A104" s="13"/>
      <c r="B104" s="13"/>
      <c r="C104" s="14" t="str">
        <f ca="1">INDIRECT(ADDRESS(4+MOD(7-D95+2*$E$2+1,2*$E$2+1),3))</f>
        <v>Player 2</v>
      </c>
      <c r="D104" s="13" t="s">
        <v>6</v>
      </c>
      <c r="E104" s="13"/>
      <c r="F104" s="15"/>
    </row>
    <row r="105" s="5" customFormat="1" ht="24.75" customHeight="1">
      <c r="F105" s="6"/>
    </row>
    <row r="106" s="5" customFormat="1" ht="24.75" customHeight="1">
      <c r="F106" s="6"/>
    </row>
    <row r="107" s="5" customFormat="1" ht="24.75" customHeight="1">
      <c r="F107" s="6"/>
    </row>
    <row r="108" s="5" customFormat="1" ht="24.75" customHeight="1">
      <c r="F108" s="6"/>
    </row>
    <row r="109" spans="1:6" s="5" customFormat="1" ht="24.75" customHeight="1">
      <c r="A109" s="5" t="s">
        <v>9</v>
      </c>
      <c r="F109" s="6"/>
    </row>
    <row r="110" spans="3:6" s="5" customFormat="1" ht="24.75" customHeight="1">
      <c r="C110" s="7" t="s">
        <v>29</v>
      </c>
      <c r="D110" s="8">
        <v>7</v>
      </c>
      <c r="F110" s="6"/>
    </row>
    <row r="111" s="5" customFormat="1" ht="24.75" customHeight="1">
      <c r="F111" s="6"/>
    </row>
    <row r="112" spans="1:6" s="5" customFormat="1" ht="24.75" customHeight="1">
      <c r="A112" s="9" t="s">
        <v>5</v>
      </c>
      <c r="B112" s="10" t="s">
        <v>3</v>
      </c>
      <c r="C112" s="11" t="s">
        <v>11</v>
      </c>
      <c r="D112" s="9" t="s">
        <v>10</v>
      </c>
      <c r="E112" s="10" t="s">
        <v>3</v>
      </c>
      <c r="F112" s="12" t="s">
        <v>4</v>
      </c>
    </row>
    <row r="113" spans="1:6" s="5" customFormat="1" ht="24.75" customHeight="1">
      <c r="A113" s="9">
        <v>1</v>
      </c>
      <c r="B113" s="9"/>
      <c r="C113" s="11" t="str">
        <f ca="1">INDIRECT(ADDRESS(4+MOD(1-D110+2*$E$2+1,2*$E$2+1),3))</f>
        <v>Player 8</v>
      </c>
      <c r="D113" s="9" t="str">
        <f ca="1">INDIRECT(ADDRESS(4+MOD(13-D110+2*$E$2+1,2*$E$2+1),3))</f>
        <v>Player 7</v>
      </c>
      <c r="E113" s="9"/>
      <c r="F113" s="12"/>
    </row>
    <row r="114" spans="1:6" s="5" customFormat="1" ht="24.75" customHeight="1">
      <c r="A114" s="9">
        <v>2</v>
      </c>
      <c r="B114" s="9"/>
      <c r="C114" s="11" t="str">
        <f ca="1">INDIRECT(ADDRESS(4+MOD(2-D110+2*$E$2+1,2*$E$2+1),3))</f>
        <v>Player 9</v>
      </c>
      <c r="D114" s="9" t="str">
        <f ca="1">INDIRECT(ADDRESS(4+MOD(12-D110+2*$E$2+1,2*$E$2+1),3))</f>
        <v>Player 6</v>
      </c>
      <c r="E114" s="9"/>
      <c r="F114" s="12"/>
    </row>
    <row r="115" spans="1:6" s="5" customFormat="1" ht="24.75" customHeight="1">
      <c r="A115" s="9">
        <v>3</v>
      </c>
      <c r="B115" s="9"/>
      <c r="C115" s="11" t="str">
        <f ca="1">INDIRECT(ADDRESS(4+MOD(3-D110+2*$E$2+1,2*$E$2+1),3))</f>
        <v>Player 10</v>
      </c>
      <c r="D115" s="9" t="str">
        <f ca="1">INDIRECT(ADDRESS(4+MOD(11-D110+2*$E$2+1,2*$E$2+1),3))</f>
        <v>Player 5</v>
      </c>
      <c r="E115" s="9"/>
      <c r="F115" s="12"/>
    </row>
    <row r="116" spans="1:6" s="5" customFormat="1" ht="24.75" customHeight="1">
      <c r="A116" s="9">
        <v>4</v>
      </c>
      <c r="B116" s="9"/>
      <c r="C116" s="11" t="str">
        <f ca="1">INDIRECT(ADDRESS(4+MOD(4-D110+2*$E$2+1,2*$E$2+1),3))</f>
        <v>Player 11</v>
      </c>
      <c r="D116" s="9" t="str">
        <f ca="1">INDIRECT(ADDRESS(4+MOD(10-D110+2*$E$2+1,2*$E$2+1),3))</f>
        <v>Player 4</v>
      </c>
      <c r="E116" s="9"/>
      <c r="F116" s="12"/>
    </row>
    <row r="117" spans="1:6" s="5" customFormat="1" ht="24.75" customHeight="1">
      <c r="A117" s="9">
        <v>5</v>
      </c>
      <c r="B117" s="9"/>
      <c r="C117" s="11" t="str">
        <f ca="1">INDIRECT(ADDRESS(4+MOD(5-D110+2*$E$2+1,2*$E$2+1),3))</f>
        <v>Player 12</v>
      </c>
      <c r="D117" s="9" t="str">
        <f ca="1">INDIRECT(ADDRESS(4+MOD(9-D110+2*$E$2+1,2*$E$2+1),3))</f>
        <v>Player 3</v>
      </c>
      <c r="E117" s="9"/>
      <c r="F117" s="12"/>
    </row>
    <row r="118" spans="1:6" s="5" customFormat="1" ht="24.75" customHeight="1">
      <c r="A118" s="9">
        <v>6</v>
      </c>
      <c r="B118" s="9"/>
      <c r="C118" s="11" t="str">
        <f ca="1">INDIRECT(ADDRESS(4+MOD(6-D110+2*$E$2+1,2*$E$2+1),3))</f>
        <v>Player 13 or Rest</v>
      </c>
      <c r="D118" s="9" t="str">
        <f ca="1">INDIRECT(ADDRESS(4+MOD(8-D110+2*$E$2+1,2*$E$2+1),3))</f>
        <v>Player 2</v>
      </c>
      <c r="E118" s="9"/>
      <c r="F118" s="12"/>
    </row>
    <row r="119" spans="1:6" s="5" customFormat="1" ht="24.75" customHeight="1">
      <c r="A119" s="13"/>
      <c r="B119" s="13"/>
      <c r="C119" s="14" t="str">
        <f ca="1">INDIRECT(ADDRESS(4+MOD(7-D110+2*$E$2+1,2*$E$2+1),3))</f>
        <v>Player 1</v>
      </c>
      <c r="D119" s="13" t="s">
        <v>6</v>
      </c>
      <c r="E119" s="13"/>
      <c r="F119" s="15"/>
    </row>
    <row r="120" s="5" customFormat="1" ht="24.75" customHeight="1">
      <c r="F120" s="6"/>
    </row>
    <row r="121" s="5" customFormat="1" ht="24.75" customHeight="1">
      <c r="F121" s="6"/>
    </row>
    <row r="122" s="5" customFormat="1" ht="24.75" customHeight="1">
      <c r="F122" s="6"/>
    </row>
    <row r="123" s="5" customFormat="1" ht="24.75" customHeight="1">
      <c r="F123" s="6"/>
    </row>
    <row r="124" spans="1:6" s="5" customFormat="1" ht="24.75" customHeight="1">
      <c r="A124" s="5" t="s">
        <v>9</v>
      </c>
      <c r="F124" s="6"/>
    </row>
    <row r="125" spans="3:6" s="5" customFormat="1" ht="24.75" customHeight="1">
      <c r="C125" s="7" t="s">
        <v>29</v>
      </c>
      <c r="D125" s="8">
        <v>8</v>
      </c>
      <c r="F125" s="6"/>
    </row>
    <row r="126" s="5" customFormat="1" ht="24.75" customHeight="1">
      <c r="F126" s="6"/>
    </row>
    <row r="127" spans="1:6" s="5" customFormat="1" ht="24.75" customHeight="1">
      <c r="A127" s="9" t="s">
        <v>5</v>
      </c>
      <c r="B127" s="10" t="s">
        <v>3</v>
      </c>
      <c r="C127" s="11" t="s">
        <v>11</v>
      </c>
      <c r="D127" s="9" t="s">
        <v>10</v>
      </c>
      <c r="E127" s="10" t="s">
        <v>3</v>
      </c>
      <c r="F127" s="12" t="s">
        <v>4</v>
      </c>
    </row>
    <row r="128" spans="1:6" s="5" customFormat="1" ht="24.75" customHeight="1">
      <c r="A128" s="9">
        <v>1</v>
      </c>
      <c r="B128" s="9"/>
      <c r="C128" s="11" t="str">
        <f ca="1">INDIRECT(ADDRESS(4+MOD(1-D125+2*$E$2+1,2*$E$2+1),3))</f>
        <v>Player 7</v>
      </c>
      <c r="D128" s="9" t="str">
        <f ca="1">INDIRECT(ADDRESS(4+MOD(13-D125+2*$E$2+1,2*$E$2+1),3))</f>
        <v>Player 6</v>
      </c>
      <c r="E128" s="9"/>
      <c r="F128" s="12"/>
    </row>
    <row r="129" spans="1:6" s="5" customFormat="1" ht="24.75" customHeight="1">
      <c r="A129" s="9">
        <v>2</v>
      </c>
      <c r="B129" s="9"/>
      <c r="C129" s="11" t="str">
        <f ca="1">INDIRECT(ADDRESS(4+MOD(2-D125+2*$E$2+1,2*$E$2+1),3))</f>
        <v>Player 8</v>
      </c>
      <c r="D129" s="9" t="str">
        <f ca="1">INDIRECT(ADDRESS(4+MOD(12-D125+2*$E$2+1,2*$E$2+1),3))</f>
        <v>Player 5</v>
      </c>
      <c r="E129" s="9"/>
      <c r="F129" s="12"/>
    </row>
    <row r="130" spans="1:6" s="5" customFormat="1" ht="24.75" customHeight="1">
      <c r="A130" s="9">
        <v>3</v>
      </c>
      <c r="B130" s="9"/>
      <c r="C130" s="11" t="str">
        <f ca="1">INDIRECT(ADDRESS(4+MOD(3-D125+2*$E$2+1,2*$E$2+1),3))</f>
        <v>Player 9</v>
      </c>
      <c r="D130" s="9" t="str">
        <f ca="1">INDIRECT(ADDRESS(4+MOD(11-D125+2*$E$2+1,2*$E$2+1),3))</f>
        <v>Player 4</v>
      </c>
      <c r="E130" s="9"/>
      <c r="F130" s="12"/>
    </row>
    <row r="131" spans="1:6" s="5" customFormat="1" ht="24.75" customHeight="1">
      <c r="A131" s="9">
        <v>4</v>
      </c>
      <c r="B131" s="9"/>
      <c r="C131" s="11" t="str">
        <f ca="1">INDIRECT(ADDRESS(4+MOD(4-D125+2*$E$2+1,2*$E$2+1),3))</f>
        <v>Player 10</v>
      </c>
      <c r="D131" s="9" t="str">
        <f ca="1">INDIRECT(ADDRESS(4+MOD(10-D125+2*$E$2+1,2*$E$2+1),3))</f>
        <v>Player 3</v>
      </c>
      <c r="E131" s="9"/>
      <c r="F131" s="12"/>
    </row>
    <row r="132" spans="1:6" s="5" customFormat="1" ht="24.75" customHeight="1">
      <c r="A132" s="9">
        <v>5</v>
      </c>
      <c r="B132" s="9"/>
      <c r="C132" s="11" t="str">
        <f ca="1">INDIRECT(ADDRESS(4+MOD(5-D125+2*$E$2+1,2*$E$2+1),3))</f>
        <v>Player 11</v>
      </c>
      <c r="D132" s="9" t="str">
        <f ca="1">INDIRECT(ADDRESS(4+MOD(9-D125+2*$E$2+1,2*$E$2+1),3))</f>
        <v>Player 2</v>
      </c>
      <c r="E132" s="9"/>
      <c r="F132" s="12"/>
    </row>
    <row r="133" spans="1:6" s="5" customFormat="1" ht="24.75" customHeight="1">
      <c r="A133" s="9">
        <v>6</v>
      </c>
      <c r="B133" s="9"/>
      <c r="C133" s="11" t="str">
        <f ca="1">INDIRECT(ADDRESS(4+MOD(6-D125+2*$E$2+1,2*$E$2+1),3))</f>
        <v>Player 12</v>
      </c>
      <c r="D133" s="9" t="str">
        <f ca="1">INDIRECT(ADDRESS(4+MOD(8-D125+2*$E$2+1,2*$E$2+1),3))</f>
        <v>Player 1</v>
      </c>
      <c r="E133" s="9"/>
      <c r="F133" s="12"/>
    </row>
    <row r="134" spans="1:6" s="5" customFormat="1" ht="24.75" customHeight="1">
      <c r="A134" s="13"/>
      <c r="B134" s="13"/>
      <c r="C134" s="14" t="str">
        <f ca="1">INDIRECT(ADDRESS(4+MOD(7-D125+2*$E$2+1,2*$E$2+1),3))</f>
        <v>Player 13 or Rest</v>
      </c>
      <c r="D134" s="13" t="s">
        <v>6</v>
      </c>
      <c r="E134" s="13"/>
      <c r="F134" s="15"/>
    </row>
    <row r="135" s="5" customFormat="1" ht="24.75" customHeight="1">
      <c r="F135" s="6"/>
    </row>
    <row r="136" s="5" customFormat="1" ht="24.75" customHeight="1">
      <c r="F136" s="6"/>
    </row>
    <row r="137" s="5" customFormat="1" ht="24.75" customHeight="1">
      <c r="F137" s="6"/>
    </row>
    <row r="138" s="5" customFormat="1" ht="24.75" customHeight="1">
      <c r="F138" s="6"/>
    </row>
    <row r="139" spans="1:6" s="5" customFormat="1" ht="24.75" customHeight="1">
      <c r="A139" s="5" t="s">
        <v>9</v>
      </c>
      <c r="F139" s="6"/>
    </row>
    <row r="140" spans="3:6" s="5" customFormat="1" ht="24.75" customHeight="1">
      <c r="C140" s="7" t="s">
        <v>29</v>
      </c>
      <c r="D140" s="8">
        <v>9</v>
      </c>
      <c r="F140" s="6"/>
    </row>
    <row r="141" s="5" customFormat="1" ht="24.75" customHeight="1">
      <c r="F141" s="6"/>
    </row>
    <row r="142" spans="1:6" s="5" customFormat="1" ht="24.75" customHeight="1">
      <c r="A142" s="9" t="s">
        <v>5</v>
      </c>
      <c r="B142" s="10" t="s">
        <v>3</v>
      </c>
      <c r="C142" s="11" t="s">
        <v>11</v>
      </c>
      <c r="D142" s="9" t="s">
        <v>10</v>
      </c>
      <c r="E142" s="10" t="s">
        <v>3</v>
      </c>
      <c r="F142" s="12" t="s">
        <v>4</v>
      </c>
    </row>
    <row r="143" spans="1:6" s="5" customFormat="1" ht="24.75" customHeight="1">
      <c r="A143" s="9">
        <v>1</v>
      </c>
      <c r="B143" s="9"/>
      <c r="C143" s="11" t="str">
        <f ca="1">INDIRECT(ADDRESS(4+MOD(1-D140+2*$E$2+1,2*$E$2+1),3))</f>
        <v>Player 6</v>
      </c>
      <c r="D143" s="9" t="str">
        <f ca="1">INDIRECT(ADDRESS(4+MOD(13-D140+2*$E$2+1,2*$E$2+1),3))</f>
        <v>Player 5</v>
      </c>
      <c r="E143" s="9"/>
      <c r="F143" s="12"/>
    </row>
    <row r="144" spans="1:6" s="5" customFormat="1" ht="24.75" customHeight="1">
      <c r="A144" s="9">
        <v>2</v>
      </c>
      <c r="B144" s="9"/>
      <c r="C144" s="11" t="str">
        <f ca="1">INDIRECT(ADDRESS(4+MOD(2-D140+2*$E$2+1,2*$E$2+1),3))</f>
        <v>Player 7</v>
      </c>
      <c r="D144" s="9" t="str">
        <f ca="1">INDIRECT(ADDRESS(4+MOD(12-D140+2*$E$2+1,2*$E$2+1),3))</f>
        <v>Player 4</v>
      </c>
      <c r="E144" s="9"/>
      <c r="F144" s="12"/>
    </row>
    <row r="145" spans="1:6" s="5" customFormat="1" ht="24.75" customHeight="1">
      <c r="A145" s="9">
        <v>3</v>
      </c>
      <c r="B145" s="9"/>
      <c r="C145" s="11" t="str">
        <f ca="1">INDIRECT(ADDRESS(4+MOD(3-D140+2*$E$2+1,2*$E$2+1),3))</f>
        <v>Player 8</v>
      </c>
      <c r="D145" s="9" t="str">
        <f ca="1">INDIRECT(ADDRESS(4+MOD(11-D140+2*$E$2+1,2*$E$2+1),3))</f>
        <v>Player 3</v>
      </c>
      <c r="E145" s="9"/>
      <c r="F145" s="12"/>
    </row>
    <row r="146" spans="1:6" s="5" customFormat="1" ht="24.75" customHeight="1">
      <c r="A146" s="9">
        <v>4</v>
      </c>
      <c r="B146" s="9"/>
      <c r="C146" s="11" t="str">
        <f ca="1">INDIRECT(ADDRESS(4+MOD(4-D140+2*$E$2+1,2*$E$2+1),3))</f>
        <v>Player 9</v>
      </c>
      <c r="D146" s="9" t="str">
        <f ca="1">INDIRECT(ADDRESS(4+MOD(10-D140+2*$E$2+1,2*$E$2+1),3))</f>
        <v>Player 2</v>
      </c>
      <c r="E146" s="9"/>
      <c r="F146" s="12"/>
    </row>
    <row r="147" spans="1:6" s="5" customFormat="1" ht="24.75" customHeight="1">
      <c r="A147" s="9">
        <v>5</v>
      </c>
      <c r="B147" s="9"/>
      <c r="C147" s="11" t="str">
        <f ca="1">INDIRECT(ADDRESS(4+MOD(5-D140+2*$E$2+1,2*$E$2+1),3))</f>
        <v>Player 10</v>
      </c>
      <c r="D147" s="9" t="str">
        <f ca="1">INDIRECT(ADDRESS(4+MOD(9-D140+2*$E$2+1,2*$E$2+1),3))</f>
        <v>Player 1</v>
      </c>
      <c r="E147" s="9"/>
      <c r="F147" s="12"/>
    </row>
    <row r="148" spans="1:6" s="5" customFormat="1" ht="24.75" customHeight="1">
      <c r="A148" s="9">
        <v>6</v>
      </c>
      <c r="B148" s="9"/>
      <c r="C148" s="11" t="str">
        <f ca="1">INDIRECT(ADDRESS(4+MOD(6-D140+2*$E$2+1,2*$E$2+1),3))</f>
        <v>Player 11</v>
      </c>
      <c r="D148" s="9" t="str">
        <f ca="1">INDIRECT(ADDRESS(4+MOD(8-D140+2*$E$2+1,2*$E$2+1),3))</f>
        <v>Player 13 or Rest</v>
      </c>
      <c r="E148" s="9"/>
      <c r="F148" s="12"/>
    </row>
    <row r="149" spans="1:6" s="5" customFormat="1" ht="24.75" customHeight="1">
      <c r="A149" s="13"/>
      <c r="B149" s="13"/>
      <c r="C149" s="14" t="str">
        <f ca="1">INDIRECT(ADDRESS(4+MOD(7-D140+2*$E$2+1,2*$E$2+1),3))</f>
        <v>Player 12</v>
      </c>
      <c r="D149" s="13" t="s">
        <v>6</v>
      </c>
      <c r="E149" s="13"/>
      <c r="F149" s="15"/>
    </row>
    <row r="150" s="5" customFormat="1" ht="24.75" customHeight="1">
      <c r="F150" s="6"/>
    </row>
    <row r="151" s="5" customFormat="1" ht="24.75" customHeight="1">
      <c r="F151" s="6"/>
    </row>
    <row r="152" s="5" customFormat="1" ht="24.75" customHeight="1">
      <c r="F152" s="6"/>
    </row>
    <row r="153" s="5" customFormat="1" ht="24.75" customHeight="1">
      <c r="F153" s="6"/>
    </row>
    <row r="154" spans="1:6" s="5" customFormat="1" ht="24.75" customHeight="1">
      <c r="A154" s="5" t="s">
        <v>9</v>
      </c>
      <c r="F154" s="6"/>
    </row>
    <row r="155" spans="3:6" s="5" customFormat="1" ht="24.75" customHeight="1">
      <c r="C155" s="7" t="s">
        <v>29</v>
      </c>
      <c r="D155" s="8">
        <v>10</v>
      </c>
      <c r="F155" s="6"/>
    </row>
    <row r="156" s="5" customFormat="1" ht="24.75" customHeight="1">
      <c r="F156" s="6"/>
    </row>
    <row r="157" spans="1:6" s="5" customFormat="1" ht="24.75" customHeight="1">
      <c r="A157" s="9" t="s">
        <v>5</v>
      </c>
      <c r="B157" s="10" t="s">
        <v>3</v>
      </c>
      <c r="C157" s="11" t="s">
        <v>11</v>
      </c>
      <c r="D157" s="9" t="s">
        <v>10</v>
      </c>
      <c r="E157" s="10" t="s">
        <v>3</v>
      </c>
      <c r="F157" s="12" t="s">
        <v>4</v>
      </c>
    </row>
    <row r="158" spans="1:6" s="5" customFormat="1" ht="24.75" customHeight="1">
      <c r="A158" s="9">
        <v>1</v>
      </c>
      <c r="B158" s="9"/>
      <c r="C158" s="11" t="str">
        <f ca="1">INDIRECT(ADDRESS(4+MOD(1-D155+2*$E$2+1,2*$E$2+1),3))</f>
        <v>Player 5</v>
      </c>
      <c r="D158" s="9" t="str">
        <f ca="1">INDIRECT(ADDRESS(4+MOD(13-D155+2*$E$2+1,2*$E$2+1),3))</f>
        <v>Player 4</v>
      </c>
      <c r="E158" s="9"/>
      <c r="F158" s="12"/>
    </row>
    <row r="159" spans="1:6" s="5" customFormat="1" ht="24.75" customHeight="1">
      <c r="A159" s="9">
        <v>2</v>
      </c>
      <c r="B159" s="9"/>
      <c r="C159" s="11" t="str">
        <f ca="1">INDIRECT(ADDRESS(4+MOD(2-D155+2*$E$2+1,2*$E$2+1),3))</f>
        <v>Player 6</v>
      </c>
      <c r="D159" s="9" t="str">
        <f ca="1">INDIRECT(ADDRESS(4+MOD(12-D155+2*$E$2+1,2*$E$2+1),3))</f>
        <v>Player 3</v>
      </c>
      <c r="E159" s="9"/>
      <c r="F159" s="12"/>
    </row>
    <row r="160" spans="1:6" s="5" customFormat="1" ht="24.75" customHeight="1">
      <c r="A160" s="9">
        <v>3</v>
      </c>
      <c r="B160" s="9"/>
      <c r="C160" s="11" t="str">
        <f ca="1">INDIRECT(ADDRESS(4+MOD(3-D155+2*$E$2+1,2*$E$2+1),3))</f>
        <v>Player 7</v>
      </c>
      <c r="D160" s="9" t="str">
        <f ca="1">INDIRECT(ADDRESS(4+MOD(11-D155+2*$E$2+1,2*$E$2+1),3))</f>
        <v>Player 2</v>
      </c>
      <c r="E160" s="9"/>
      <c r="F160" s="12"/>
    </row>
    <row r="161" spans="1:6" s="5" customFormat="1" ht="24.75" customHeight="1">
      <c r="A161" s="9">
        <v>4</v>
      </c>
      <c r="B161" s="9"/>
      <c r="C161" s="11" t="str">
        <f ca="1">INDIRECT(ADDRESS(4+MOD(4-D155+2*$E$2+1,2*$E$2+1),3))</f>
        <v>Player 8</v>
      </c>
      <c r="D161" s="9" t="str">
        <f ca="1">INDIRECT(ADDRESS(4+MOD(10-D155+2*$E$2+1,2*$E$2+1),3))</f>
        <v>Player 1</v>
      </c>
      <c r="E161" s="9"/>
      <c r="F161" s="12"/>
    </row>
    <row r="162" spans="1:6" s="5" customFormat="1" ht="24.75" customHeight="1">
      <c r="A162" s="9">
        <v>5</v>
      </c>
      <c r="B162" s="9"/>
      <c r="C162" s="11" t="str">
        <f ca="1">INDIRECT(ADDRESS(4+MOD(5-D155+2*$E$2+1,2*$E$2+1),3))</f>
        <v>Player 9</v>
      </c>
      <c r="D162" s="9" t="str">
        <f ca="1">INDIRECT(ADDRESS(4+MOD(9-D155+2*$E$2+1,2*$E$2+1),3))</f>
        <v>Player 13 or Rest</v>
      </c>
      <c r="E162" s="9"/>
      <c r="F162" s="12"/>
    </row>
    <row r="163" spans="1:6" s="5" customFormat="1" ht="24.75" customHeight="1">
      <c r="A163" s="9">
        <v>6</v>
      </c>
      <c r="B163" s="9"/>
      <c r="C163" s="11" t="str">
        <f ca="1">INDIRECT(ADDRESS(4+MOD(6-D155+2*$E$2+1,2*$E$2+1),3))</f>
        <v>Player 10</v>
      </c>
      <c r="D163" s="9" t="str">
        <f ca="1">INDIRECT(ADDRESS(4+MOD(8-D155+2*$E$2+1,2*$E$2+1),3))</f>
        <v>Player 12</v>
      </c>
      <c r="E163" s="9"/>
      <c r="F163" s="12"/>
    </row>
    <row r="164" spans="1:6" s="5" customFormat="1" ht="24.75" customHeight="1">
      <c r="A164" s="13"/>
      <c r="B164" s="13"/>
      <c r="C164" s="14" t="str">
        <f ca="1">INDIRECT(ADDRESS(4+MOD(7-D155+2*$E$2+1,2*$E$2+1),3))</f>
        <v>Player 11</v>
      </c>
      <c r="D164" s="13" t="s">
        <v>6</v>
      </c>
      <c r="E164" s="13"/>
      <c r="F164" s="15"/>
    </row>
    <row r="165" s="5" customFormat="1" ht="24.75" customHeight="1">
      <c r="F165" s="6"/>
    </row>
    <row r="166" s="5" customFormat="1" ht="24.75" customHeight="1">
      <c r="F166" s="6"/>
    </row>
    <row r="167" s="5" customFormat="1" ht="24.75" customHeight="1">
      <c r="F167" s="6"/>
    </row>
    <row r="168" s="5" customFormat="1" ht="24.75" customHeight="1">
      <c r="F168" s="6"/>
    </row>
    <row r="169" spans="1:6" s="5" customFormat="1" ht="24.75" customHeight="1">
      <c r="A169" s="5" t="s">
        <v>9</v>
      </c>
      <c r="F169" s="6"/>
    </row>
    <row r="170" spans="3:6" s="5" customFormat="1" ht="24.75" customHeight="1">
      <c r="C170" s="7" t="s">
        <v>29</v>
      </c>
      <c r="D170" s="8">
        <v>11</v>
      </c>
      <c r="F170" s="6"/>
    </row>
    <row r="171" s="5" customFormat="1" ht="24.75" customHeight="1">
      <c r="F171" s="6"/>
    </row>
    <row r="172" spans="1:6" s="5" customFormat="1" ht="24.75" customHeight="1">
      <c r="A172" s="9" t="s">
        <v>5</v>
      </c>
      <c r="B172" s="10" t="s">
        <v>3</v>
      </c>
      <c r="C172" s="11" t="s">
        <v>11</v>
      </c>
      <c r="D172" s="9" t="s">
        <v>10</v>
      </c>
      <c r="E172" s="10" t="s">
        <v>3</v>
      </c>
      <c r="F172" s="12" t="s">
        <v>4</v>
      </c>
    </row>
    <row r="173" spans="1:6" s="5" customFormat="1" ht="24.75" customHeight="1">
      <c r="A173" s="9">
        <v>1</v>
      </c>
      <c r="B173" s="9"/>
      <c r="C173" s="11" t="str">
        <f ca="1">INDIRECT(ADDRESS(4+MOD(1-D170+2*$E$2+1,2*$E$2+1),3))</f>
        <v>Player 4</v>
      </c>
      <c r="D173" s="9" t="str">
        <f ca="1">INDIRECT(ADDRESS(4+MOD(13-D170+2*$E$2+1,2*$E$2+1),3))</f>
        <v>Player 3</v>
      </c>
      <c r="E173" s="9"/>
      <c r="F173" s="12"/>
    </row>
    <row r="174" spans="1:6" s="5" customFormat="1" ht="24.75" customHeight="1">
      <c r="A174" s="9">
        <v>2</v>
      </c>
      <c r="B174" s="9"/>
      <c r="C174" s="11" t="str">
        <f ca="1">INDIRECT(ADDRESS(4+MOD(2-D170+2*$E$2+1,2*$E$2+1),3))</f>
        <v>Player 5</v>
      </c>
      <c r="D174" s="9" t="str">
        <f ca="1">INDIRECT(ADDRESS(4+MOD(12-D170+2*$E$2+1,2*$E$2+1),3))</f>
        <v>Player 2</v>
      </c>
      <c r="E174" s="9"/>
      <c r="F174" s="12"/>
    </row>
    <row r="175" spans="1:6" s="5" customFormat="1" ht="24.75" customHeight="1">
      <c r="A175" s="9">
        <v>3</v>
      </c>
      <c r="B175" s="9"/>
      <c r="C175" s="11" t="str">
        <f ca="1">INDIRECT(ADDRESS(4+MOD(3-D170+2*$E$2+1,2*$E$2+1),3))</f>
        <v>Player 6</v>
      </c>
      <c r="D175" s="9" t="str">
        <f ca="1">INDIRECT(ADDRESS(4+MOD(11-D170+2*$E$2+1,2*$E$2+1),3))</f>
        <v>Player 1</v>
      </c>
      <c r="E175" s="9"/>
      <c r="F175" s="12"/>
    </row>
    <row r="176" spans="1:6" s="5" customFormat="1" ht="24.75" customHeight="1">
      <c r="A176" s="9">
        <v>4</v>
      </c>
      <c r="B176" s="9"/>
      <c r="C176" s="11" t="str">
        <f ca="1">INDIRECT(ADDRESS(4+MOD(4-D170+2*$E$2+1,2*$E$2+1),3))</f>
        <v>Player 7</v>
      </c>
      <c r="D176" s="9" t="str">
        <f ca="1">INDIRECT(ADDRESS(4+MOD(10-D170+2*$E$2+1,2*$E$2+1),3))</f>
        <v>Player 13 or Rest</v>
      </c>
      <c r="E176" s="9"/>
      <c r="F176" s="12"/>
    </row>
    <row r="177" spans="1:6" s="5" customFormat="1" ht="24.75" customHeight="1">
      <c r="A177" s="9">
        <v>5</v>
      </c>
      <c r="B177" s="9"/>
      <c r="C177" s="11" t="str">
        <f ca="1">INDIRECT(ADDRESS(4+MOD(5-D170+2*$E$2+1,2*$E$2+1),3))</f>
        <v>Player 8</v>
      </c>
      <c r="D177" s="9" t="str">
        <f ca="1">INDIRECT(ADDRESS(4+MOD(9-D170+2*$E$2+1,2*$E$2+1),3))</f>
        <v>Player 12</v>
      </c>
      <c r="E177" s="9"/>
      <c r="F177" s="12"/>
    </row>
    <row r="178" spans="1:6" s="5" customFormat="1" ht="24.75" customHeight="1">
      <c r="A178" s="9">
        <v>6</v>
      </c>
      <c r="B178" s="9"/>
      <c r="C178" s="11" t="str">
        <f ca="1">INDIRECT(ADDRESS(4+MOD(6-D170+2*$E$2+1,2*$E$2+1),3))</f>
        <v>Player 9</v>
      </c>
      <c r="D178" s="9" t="str">
        <f ca="1">INDIRECT(ADDRESS(4+MOD(8-D170+2*$E$2+1,2*$E$2+1),3))</f>
        <v>Player 11</v>
      </c>
      <c r="E178" s="9"/>
      <c r="F178" s="12"/>
    </row>
    <row r="179" spans="1:6" s="5" customFormat="1" ht="24.75" customHeight="1">
      <c r="A179" s="13"/>
      <c r="B179" s="13"/>
      <c r="C179" s="14" t="str">
        <f ca="1">INDIRECT(ADDRESS(4+MOD(7-D170+2*$E$2+1,2*$E$2+1),3))</f>
        <v>Player 10</v>
      </c>
      <c r="D179" s="13" t="s">
        <v>6</v>
      </c>
      <c r="E179" s="13"/>
      <c r="F179" s="15"/>
    </row>
    <row r="180" s="5" customFormat="1" ht="24.75" customHeight="1">
      <c r="F180" s="6"/>
    </row>
    <row r="181" s="5" customFormat="1" ht="24.75" customHeight="1">
      <c r="F181" s="6"/>
    </row>
    <row r="182" s="5" customFormat="1" ht="24.75" customHeight="1">
      <c r="F182" s="6"/>
    </row>
    <row r="183" s="5" customFormat="1" ht="24.75" customHeight="1">
      <c r="F183" s="6"/>
    </row>
    <row r="184" spans="1:6" s="5" customFormat="1" ht="24.75" customHeight="1">
      <c r="A184" s="5" t="s">
        <v>9</v>
      </c>
      <c r="F184" s="6"/>
    </row>
    <row r="185" spans="3:6" s="5" customFormat="1" ht="24.75" customHeight="1">
      <c r="C185" s="7" t="s">
        <v>29</v>
      </c>
      <c r="D185" s="8">
        <v>12</v>
      </c>
      <c r="F185" s="6"/>
    </row>
    <row r="186" s="5" customFormat="1" ht="24.75" customHeight="1">
      <c r="F186" s="6"/>
    </row>
    <row r="187" spans="1:6" s="5" customFormat="1" ht="24.75" customHeight="1">
      <c r="A187" s="9" t="s">
        <v>5</v>
      </c>
      <c r="B187" s="10" t="s">
        <v>3</v>
      </c>
      <c r="C187" s="11" t="s">
        <v>11</v>
      </c>
      <c r="D187" s="9" t="s">
        <v>10</v>
      </c>
      <c r="E187" s="10" t="s">
        <v>3</v>
      </c>
      <c r="F187" s="12" t="s">
        <v>4</v>
      </c>
    </row>
    <row r="188" spans="1:6" s="5" customFormat="1" ht="24.75" customHeight="1">
      <c r="A188" s="9">
        <v>1</v>
      </c>
      <c r="B188" s="9"/>
      <c r="C188" s="11" t="str">
        <f ca="1">INDIRECT(ADDRESS(4+MOD(1-D185+2*$E$2+1,2*$E$2+1),3))</f>
        <v>Player 3</v>
      </c>
      <c r="D188" s="9" t="str">
        <f ca="1">INDIRECT(ADDRESS(4+MOD(13-D185+2*$E$2+1,2*$E$2+1),3))</f>
        <v>Player 2</v>
      </c>
      <c r="E188" s="9"/>
      <c r="F188" s="12"/>
    </row>
    <row r="189" spans="1:6" s="5" customFormat="1" ht="24.75" customHeight="1">
      <c r="A189" s="9">
        <v>2</v>
      </c>
      <c r="B189" s="9"/>
      <c r="C189" s="11" t="str">
        <f ca="1">INDIRECT(ADDRESS(4+MOD(2-D185+2*$E$2+1,2*$E$2+1),3))</f>
        <v>Player 4</v>
      </c>
      <c r="D189" s="9" t="str">
        <f ca="1">INDIRECT(ADDRESS(4+MOD(12-D185+2*$E$2+1,2*$E$2+1),3))</f>
        <v>Player 1</v>
      </c>
      <c r="E189" s="9"/>
      <c r="F189" s="12"/>
    </row>
    <row r="190" spans="1:6" s="5" customFormat="1" ht="24.75" customHeight="1">
      <c r="A190" s="9">
        <v>3</v>
      </c>
      <c r="B190" s="9"/>
      <c r="C190" s="11" t="str">
        <f ca="1">INDIRECT(ADDRESS(4+MOD(3-D185+2*$E$2+1,2*$E$2+1),3))</f>
        <v>Player 5</v>
      </c>
      <c r="D190" s="9" t="str">
        <f ca="1">INDIRECT(ADDRESS(4+MOD(11-D185+2*$E$2+1,2*$E$2+1),3))</f>
        <v>Player 13 or Rest</v>
      </c>
      <c r="E190" s="9"/>
      <c r="F190" s="12"/>
    </row>
    <row r="191" spans="1:6" s="5" customFormat="1" ht="24.75" customHeight="1">
      <c r="A191" s="9">
        <v>4</v>
      </c>
      <c r="B191" s="9"/>
      <c r="C191" s="11" t="str">
        <f ca="1">INDIRECT(ADDRESS(4+MOD(4-D185+2*$E$2+1,2*$E$2+1),3))</f>
        <v>Player 6</v>
      </c>
      <c r="D191" s="9" t="str">
        <f ca="1">INDIRECT(ADDRESS(4+MOD(10-D185+2*$E$2+1,2*$E$2+1),3))</f>
        <v>Player 12</v>
      </c>
      <c r="E191" s="9"/>
      <c r="F191" s="12"/>
    </row>
    <row r="192" spans="1:6" s="5" customFormat="1" ht="24.75" customHeight="1">
      <c r="A192" s="9">
        <v>5</v>
      </c>
      <c r="B192" s="9"/>
      <c r="C192" s="11" t="str">
        <f ca="1">INDIRECT(ADDRESS(4+MOD(5-D185+2*$E$2+1,2*$E$2+1),3))</f>
        <v>Player 7</v>
      </c>
      <c r="D192" s="9" t="str">
        <f ca="1">INDIRECT(ADDRESS(4+MOD(9-D185+2*$E$2+1,2*$E$2+1),3))</f>
        <v>Player 11</v>
      </c>
      <c r="E192" s="9"/>
      <c r="F192" s="12"/>
    </row>
    <row r="193" spans="1:6" s="5" customFormat="1" ht="24.75" customHeight="1">
      <c r="A193" s="9">
        <v>6</v>
      </c>
      <c r="B193" s="9"/>
      <c r="C193" s="11" t="str">
        <f ca="1">INDIRECT(ADDRESS(4+MOD(6-D185+2*$E$2+1,2*$E$2+1),3))</f>
        <v>Player 8</v>
      </c>
      <c r="D193" s="9" t="str">
        <f ca="1">INDIRECT(ADDRESS(4+MOD(8-D185+2*$E$2+1,2*$E$2+1),3))</f>
        <v>Player 10</v>
      </c>
      <c r="E193" s="9"/>
      <c r="F193" s="12"/>
    </row>
    <row r="194" spans="1:6" s="5" customFormat="1" ht="24.75" customHeight="1">
      <c r="A194" s="13"/>
      <c r="B194" s="13"/>
      <c r="C194" s="14" t="str">
        <f ca="1">INDIRECT(ADDRESS(4+MOD(7-D185+2*$E$2+1,2*$E$2+1),3))</f>
        <v>Player 9</v>
      </c>
      <c r="D194" s="13" t="s">
        <v>6</v>
      </c>
      <c r="E194" s="13"/>
      <c r="F194" s="15"/>
    </row>
    <row r="195" s="5" customFormat="1" ht="24.75" customHeight="1">
      <c r="F195" s="6"/>
    </row>
    <row r="196" s="5" customFormat="1" ht="24.75" customHeight="1">
      <c r="F196" s="6"/>
    </row>
    <row r="197" s="5" customFormat="1" ht="24.75" customHeight="1">
      <c r="F197" s="6"/>
    </row>
    <row r="198" s="5" customFormat="1" ht="24.75" customHeight="1">
      <c r="F198" s="6"/>
    </row>
    <row r="199" spans="1:6" s="5" customFormat="1" ht="24.75" customHeight="1">
      <c r="A199" s="5" t="s">
        <v>9</v>
      </c>
      <c r="F199" s="6"/>
    </row>
    <row r="200" spans="3:6" s="5" customFormat="1" ht="24.75" customHeight="1">
      <c r="C200" s="7" t="s">
        <v>29</v>
      </c>
      <c r="D200" s="8">
        <v>13</v>
      </c>
      <c r="F200" s="6"/>
    </row>
    <row r="201" s="5" customFormat="1" ht="24.75" customHeight="1">
      <c r="F201" s="6"/>
    </row>
    <row r="202" spans="1:6" s="5" customFormat="1" ht="24.75" customHeight="1">
      <c r="A202" s="9" t="s">
        <v>5</v>
      </c>
      <c r="B202" s="10" t="s">
        <v>3</v>
      </c>
      <c r="C202" s="11" t="s">
        <v>11</v>
      </c>
      <c r="D202" s="9" t="s">
        <v>10</v>
      </c>
      <c r="E202" s="10" t="s">
        <v>3</v>
      </c>
      <c r="F202" s="12" t="s">
        <v>4</v>
      </c>
    </row>
    <row r="203" spans="1:6" s="5" customFormat="1" ht="24.75" customHeight="1">
      <c r="A203" s="9">
        <v>1</v>
      </c>
      <c r="B203" s="9"/>
      <c r="C203" s="11" t="str">
        <f ca="1">INDIRECT(ADDRESS(4+MOD(1-D200+2*$E$2+1,2*$E$2+1),3))</f>
        <v>Player 2</v>
      </c>
      <c r="D203" s="9" t="str">
        <f ca="1">INDIRECT(ADDRESS(4+MOD(13-D200+2*$E$2+1,2*$E$2+1),3))</f>
        <v>Player 1</v>
      </c>
      <c r="E203" s="9"/>
      <c r="F203" s="12"/>
    </row>
    <row r="204" spans="1:6" s="5" customFormat="1" ht="24.75" customHeight="1">
      <c r="A204" s="9">
        <v>2</v>
      </c>
      <c r="B204" s="9"/>
      <c r="C204" s="11" t="str">
        <f ca="1">INDIRECT(ADDRESS(4+MOD(2-D200+2*$E$2+1,2*$E$2+1),3))</f>
        <v>Player 3</v>
      </c>
      <c r="D204" s="9" t="str">
        <f ca="1">INDIRECT(ADDRESS(4+MOD(12-D200+2*$E$2+1,2*$E$2+1),3))</f>
        <v>Player 13 or Rest</v>
      </c>
      <c r="E204" s="9"/>
      <c r="F204" s="12"/>
    </row>
    <row r="205" spans="1:6" s="5" customFormat="1" ht="24.75" customHeight="1">
      <c r="A205" s="9">
        <v>3</v>
      </c>
      <c r="B205" s="9"/>
      <c r="C205" s="11" t="str">
        <f ca="1">INDIRECT(ADDRESS(4+MOD(3-D200+2*$E$2+1,2*$E$2+1),3))</f>
        <v>Player 4</v>
      </c>
      <c r="D205" s="9" t="str">
        <f ca="1">INDIRECT(ADDRESS(4+MOD(11-D200+2*$E$2+1,2*$E$2+1),3))</f>
        <v>Player 12</v>
      </c>
      <c r="E205" s="9"/>
      <c r="F205" s="12"/>
    </row>
    <row r="206" spans="1:6" s="5" customFormat="1" ht="24.75" customHeight="1">
      <c r="A206" s="9">
        <v>4</v>
      </c>
      <c r="B206" s="9"/>
      <c r="C206" s="11" t="str">
        <f ca="1">INDIRECT(ADDRESS(4+MOD(4-D200+2*$E$2+1,2*$E$2+1),3))</f>
        <v>Player 5</v>
      </c>
      <c r="D206" s="9" t="str">
        <f ca="1">INDIRECT(ADDRESS(4+MOD(10-D200+2*$E$2+1,2*$E$2+1),3))</f>
        <v>Player 11</v>
      </c>
      <c r="E206" s="9"/>
      <c r="F206" s="12"/>
    </row>
    <row r="207" spans="1:6" s="5" customFormat="1" ht="24.75" customHeight="1">
      <c r="A207" s="9">
        <v>5</v>
      </c>
      <c r="B207" s="9"/>
      <c r="C207" s="11" t="str">
        <f ca="1">INDIRECT(ADDRESS(4+MOD(5-D200+2*$E$2+1,2*$E$2+1),3))</f>
        <v>Player 6</v>
      </c>
      <c r="D207" s="9" t="str">
        <f ca="1">INDIRECT(ADDRESS(4+MOD(9-D200+2*$E$2+1,2*$E$2+1),3))</f>
        <v>Player 10</v>
      </c>
      <c r="E207" s="9"/>
      <c r="F207" s="12"/>
    </row>
    <row r="208" spans="1:6" s="5" customFormat="1" ht="24.75" customHeight="1">
      <c r="A208" s="9">
        <v>6</v>
      </c>
      <c r="B208" s="9"/>
      <c r="C208" s="11" t="str">
        <f ca="1">INDIRECT(ADDRESS(4+MOD(6-D200+2*$E$2+1,2*$E$2+1),3))</f>
        <v>Player 7</v>
      </c>
      <c r="D208" s="9" t="str">
        <f ca="1">INDIRECT(ADDRESS(4+MOD(8-D200+2*$E$2+1,2*$E$2+1),3))</f>
        <v>Player 9</v>
      </c>
      <c r="E208" s="9"/>
      <c r="F208" s="12"/>
    </row>
    <row r="209" spans="1:6" s="5" customFormat="1" ht="24.75" customHeight="1">
      <c r="A209" s="13"/>
      <c r="B209" s="13"/>
      <c r="C209" s="14" t="str">
        <f ca="1">INDIRECT(ADDRESS(4+MOD(7-D200+2*$E$2+1,2*$E$2+1),3))</f>
        <v>Player 8</v>
      </c>
      <c r="D209" s="13" t="s">
        <v>6</v>
      </c>
      <c r="E209" s="13"/>
      <c r="F209" s="15"/>
    </row>
    <row r="210" s="5" customFormat="1" ht="24.75" customHeight="1">
      <c r="F210" s="6"/>
    </row>
    <row r="211" s="5" customFormat="1" ht="24.75" customHeight="1">
      <c r="F211" s="6"/>
    </row>
    <row r="212" s="5" customFormat="1" ht="24.75" customHeight="1">
      <c r="F212" s="6"/>
    </row>
    <row r="213" s="5" customFormat="1" ht="24.75" customHeight="1">
      <c r="F213" s="6"/>
    </row>
    <row r="214" spans="1:4" s="5" customFormat="1" ht="24.75" customHeight="1">
      <c r="A214" s="5" t="s">
        <v>25</v>
      </c>
      <c r="C214" s="7" t="s">
        <v>26</v>
      </c>
      <c r="D214" s="8">
        <v>1</v>
      </c>
    </row>
    <row r="215" spans="3:4" s="5" customFormat="1" ht="24.75" customHeight="1">
      <c r="C215" s="7" t="s">
        <v>27</v>
      </c>
      <c r="D215" s="8" t="str">
        <f ca="1">INDIRECT(ADDRESS(3+D214,3))</f>
        <v>Player 1</v>
      </c>
    </row>
    <row r="216" s="5" customFormat="1" ht="24.75" customHeight="1"/>
    <row r="217" spans="1:7" s="5" customFormat="1" ht="24.75" customHeight="1">
      <c r="A217" s="9" t="s">
        <v>30</v>
      </c>
      <c r="B217" s="16" t="s">
        <v>5</v>
      </c>
      <c r="C217" s="11" t="s">
        <v>11</v>
      </c>
      <c r="D217" s="9" t="s">
        <v>10</v>
      </c>
      <c r="E217" s="10" t="s">
        <v>3</v>
      </c>
      <c r="F217" s="9" t="s">
        <v>4</v>
      </c>
      <c r="G217" s="5" t="s">
        <v>28</v>
      </c>
    </row>
    <row r="218" spans="1:7" s="5" customFormat="1" ht="24.75" customHeight="1">
      <c r="A218" s="9">
        <v>1</v>
      </c>
      <c r="B218" s="11">
        <f>IF(G218=$E$2+1,0,IF(G218&lt;$E$2+1,G218,$E$2+$E$2+2-G218))</f>
        <v>1</v>
      </c>
      <c r="C218" s="11" t="str">
        <f ca="1">IF(G218=$E$2+1,D215,INDIRECT(ADDRESS(4+MOD(IF(G218&lt;$E$2+1,G218,$E$2+$E$2+2-G218)-A218+2*$E$2+1,2*$E$2+1),3)))</f>
        <v>Player 1</v>
      </c>
      <c r="D218" s="9" t="str">
        <f aca="true" ca="1" t="shared" si="0" ref="D218:D230">IF(G218=$E$2+1,$F$3,INDIRECT(ADDRESS(4+MOD(IF(G218&lt;$E$2+1,$E$2+$E$2+2-G218,G218)-A218+2*$E$2+1,2*$E$2+1),3)))</f>
        <v>Player 13 or Rest</v>
      </c>
      <c r="E218" s="10"/>
      <c r="F218" s="9"/>
      <c r="G218" s="5">
        <f>1+MOD(A218+D214-2,2*$E$2+1)</f>
        <v>1</v>
      </c>
    </row>
    <row r="219" spans="1:7" s="5" customFormat="1" ht="24.75" customHeight="1">
      <c r="A219" s="9">
        <v>2</v>
      </c>
      <c r="B219" s="11">
        <f aca="true" t="shared" si="1" ref="B219:B230">IF(G219=$E$2+1,0,IF(G219&lt;$E$2+1,G219,$E$2+$E$2+2-G219))</f>
        <v>2</v>
      </c>
      <c r="C219" s="11" t="str">
        <f ca="1">IF(G219=$E$2+1,D215,INDIRECT(ADDRESS(4+MOD(IF(G219&lt;$E$2+1,G219,$E$2+$E$2+2-G219)-A219+2*$E$2+1,2*$E$2+1),3)))</f>
        <v>Player 1</v>
      </c>
      <c r="D219" s="9" t="str">
        <f ca="1" t="shared" si="0"/>
        <v>Player 11</v>
      </c>
      <c r="E219" s="10"/>
      <c r="F219" s="9"/>
      <c r="G219" s="5">
        <f>1+MOD(A219+D214-2,2*$E$2+1)</f>
        <v>2</v>
      </c>
    </row>
    <row r="220" spans="1:7" s="5" customFormat="1" ht="24.75" customHeight="1">
      <c r="A220" s="9">
        <v>3</v>
      </c>
      <c r="B220" s="11">
        <f t="shared" si="1"/>
        <v>3</v>
      </c>
      <c r="C220" s="11" t="str">
        <f ca="1">IF(G220=$E$2+1,D215,INDIRECT(ADDRESS(4+MOD(IF(G220&lt;$E$2+1,G220,$E$2+$E$2+2-G220)-A220+2*$E$2+1,2*$E$2+1),3)))</f>
        <v>Player 1</v>
      </c>
      <c r="D220" s="9" t="str">
        <f ca="1" t="shared" si="0"/>
        <v>Player 9</v>
      </c>
      <c r="E220" s="9"/>
      <c r="F220" s="9"/>
      <c r="G220" s="5">
        <f>1+MOD(A220+D214-2,2*$E$2+1)</f>
        <v>3</v>
      </c>
    </row>
    <row r="221" spans="1:7" s="5" customFormat="1" ht="24.75" customHeight="1">
      <c r="A221" s="9">
        <v>4</v>
      </c>
      <c r="B221" s="11">
        <f t="shared" si="1"/>
        <v>4</v>
      </c>
      <c r="C221" s="11" t="str">
        <f ca="1">IF(G221=$E$2+1,D215,INDIRECT(ADDRESS(4+MOD(IF(G221&lt;$E$2+1,G221,$E$2+$E$2+2-G221)-A221+2*$E$2+1,2*$E$2+1),3)))</f>
        <v>Player 1</v>
      </c>
      <c r="D221" s="9" t="str">
        <f ca="1" t="shared" si="0"/>
        <v>Player 7</v>
      </c>
      <c r="E221" s="9"/>
      <c r="F221" s="9"/>
      <c r="G221" s="5">
        <f>1+MOD(A221+D214-2,2*$E$2+1)</f>
        <v>4</v>
      </c>
    </row>
    <row r="222" spans="1:7" s="5" customFormat="1" ht="24.75" customHeight="1">
      <c r="A222" s="9">
        <v>5</v>
      </c>
      <c r="B222" s="11">
        <f t="shared" si="1"/>
        <v>5</v>
      </c>
      <c r="C222" s="11" t="str">
        <f ca="1">IF(G222=$E$2+1,D215,INDIRECT(ADDRESS(4+MOD(IF(G222&lt;$E$2+1,G222,$E$2+$E$2+2-G222)-A222+2*$E$2+1,2*$E$2+1),3)))</f>
        <v>Player 1</v>
      </c>
      <c r="D222" s="9" t="str">
        <f ca="1" t="shared" si="0"/>
        <v>Player 5</v>
      </c>
      <c r="E222" s="9"/>
      <c r="F222" s="9"/>
      <c r="G222" s="5">
        <f>1+MOD(A222+D214-2,2*$E$2+1)</f>
        <v>5</v>
      </c>
    </row>
    <row r="223" spans="1:7" s="5" customFormat="1" ht="24.75" customHeight="1">
      <c r="A223" s="9">
        <v>6</v>
      </c>
      <c r="B223" s="11">
        <f t="shared" si="1"/>
        <v>6</v>
      </c>
      <c r="C223" s="11" t="str">
        <f ca="1">IF(G223=$E$2+1,D215,INDIRECT(ADDRESS(4+MOD(IF(G223&lt;$E$2+1,G223,$E$2+$E$2+2-G223)-A223+2*$E$2+1,2*$E$2+1),3)))</f>
        <v>Player 1</v>
      </c>
      <c r="D223" s="9" t="str">
        <f ca="1" t="shared" si="0"/>
        <v>Player 3</v>
      </c>
      <c r="E223" s="9"/>
      <c r="F223" s="9"/>
      <c r="G223" s="5">
        <f>1+MOD(A223+D214-2,2*$E$2+1)</f>
        <v>6</v>
      </c>
    </row>
    <row r="224" spans="1:7" s="5" customFormat="1" ht="24.75" customHeight="1">
      <c r="A224" s="9">
        <v>7</v>
      </c>
      <c r="B224" s="11">
        <f t="shared" si="1"/>
        <v>0</v>
      </c>
      <c r="C224" s="11" t="str">
        <f ca="1">IF(G224=$E$2+1,D215,INDIRECT(ADDRESS(4+MOD(IF(G224&lt;$E$2+1,G224,$E$2+$E$2+2-G224)-A224+2*$E$2+1,2*$E$2+1),3)))</f>
        <v>Player 1</v>
      </c>
      <c r="D224" s="9" t="str">
        <f ca="1" t="shared" si="0"/>
        <v>Rest</v>
      </c>
      <c r="E224" s="9"/>
      <c r="F224" s="9"/>
      <c r="G224" s="5">
        <f>1+MOD(A224+D214-2,2*$E$2+1)</f>
        <v>7</v>
      </c>
    </row>
    <row r="225" spans="1:7" s="5" customFormat="1" ht="24.75" customHeight="1">
      <c r="A225" s="9">
        <v>8</v>
      </c>
      <c r="B225" s="11">
        <f t="shared" si="1"/>
        <v>6</v>
      </c>
      <c r="C225" s="11" t="str">
        <f ca="1">IF(G225=$E$2+1,D215,INDIRECT(ADDRESS(4+MOD(IF(G225&lt;$E$2+1,G225,$E$2+$E$2+2-G225)-A225+2*$E$2+1,2*$E$2+1),3)))</f>
        <v>Player 12</v>
      </c>
      <c r="D225" s="9" t="str">
        <f ca="1" t="shared" si="0"/>
        <v>Player 1</v>
      </c>
      <c r="E225" s="9"/>
      <c r="F225" s="9"/>
      <c r="G225" s="5">
        <f>1+MOD(A225+D214-2,2*$E$2+1)</f>
        <v>8</v>
      </c>
    </row>
    <row r="226" spans="1:7" s="5" customFormat="1" ht="24.75" customHeight="1">
      <c r="A226" s="9">
        <v>9</v>
      </c>
      <c r="B226" s="11">
        <f t="shared" si="1"/>
        <v>5</v>
      </c>
      <c r="C226" s="11" t="str">
        <f ca="1">IF(G226=$E$2+1,D215,INDIRECT(ADDRESS(4+MOD(IF(G226&lt;$E$2+1,G226,$E$2+$E$2+2-G226)-A226+2*$E$2+1,2*$E$2+1),3)))</f>
        <v>Player 10</v>
      </c>
      <c r="D226" s="9" t="str">
        <f ca="1" t="shared" si="0"/>
        <v>Player 1</v>
      </c>
      <c r="E226" s="9"/>
      <c r="F226" s="9"/>
      <c r="G226" s="5">
        <f>1+MOD(A226+D214-2,2*$E$2+1)</f>
        <v>9</v>
      </c>
    </row>
    <row r="227" spans="1:7" s="5" customFormat="1" ht="24.75" customHeight="1">
      <c r="A227" s="9">
        <v>10</v>
      </c>
      <c r="B227" s="11">
        <f>IF(G227=$E$2+1,0,IF(G227&lt;$E$2+1,G227,$E$2+$E$2+2-G227))</f>
        <v>4</v>
      </c>
      <c r="C227" s="11" t="str">
        <f ca="1">IF(G227=$E$2+1,D215,INDIRECT(ADDRESS(4+MOD(IF(G227&lt;$E$2+1,G227,$E$2+$E$2+2-G227)-A227+2*$E$2+1,2*$E$2+1),3)))</f>
        <v>Player 8</v>
      </c>
      <c r="D227" s="9" t="str">
        <f ca="1" t="shared" si="0"/>
        <v>Player 1</v>
      </c>
      <c r="E227" s="9"/>
      <c r="F227" s="9"/>
      <c r="G227" s="5">
        <f>1+MOD(A227+D214-2,2*$E$2+1)</f>
        <v>10</v>
      </c>
    </row>
    <row r="228" spans="1:7" s="5" customFormat="1" ht="24.75" customHeight="1">
      <c r="A228" s="9">
        <v>11</v>
      </c>
      <c r="B228" s="11">
        <f>IF(G228=$E$2+1,0,IF(G228&lt;$E$2+1,G228,$E$2+$E$2+2-G228))</f>
        <v>3</v>
      </c>
      <c r="C228" s="11" t="str">
        <f ca="1">IF(G228=$E$2+1,D215,INDIRECT(ADDRESS(4+MOD(IF(G228&lt;$E$2+1,G228,$E$2+$E$2+2-G228)-A228+2*$E$2+1,2*$E$2+1),3)))</f>
        <v>Player 6</v>
      </c>
      <c r="D228" s="9" t="str">
        <f ca="1" t="shared" si="0"/>
        <v>Player 1</v>
      </c>
      <c r="E228" s="9"/>
      <c r="F228" s="9"/>
      <c r="G228" s="5">
        <f>1+MOD(A228+D214-2,2*$E$2+1)</f>
        <v>11</v>
      </c>
    </row>
    <row r="229" spans="1:7" s="5" customFormat="1" ht="24.75" customHeight="1">
      <c r="A229" s="9">
        <v>12</v>
      </c>
      <c r="B229" s="11">
        <f t="shared" si="1"/>
        <v>2</v>
      </c>
      <c r="C229" s="11" t="str">
        <f ca="1">IF(G229=$E$2+1,D215,INDIRECT(ADDRESS(4+MOD(IF(G229&lt;$E$2+1,G229,$E$2+$E$2+2-G229)-A229+2*$E$2+1,2*$E$2+1),3)))</f>
        <v>Player 4</v>
      </c>
      <c r="D229" s="9" t="str">
        <f ca="1" t="shared" si="0"/>
        <v>Player 1</v>
      </c>
      <c r="E229" s="9"/>
      <c r="F229" s="9"/>
      <c r="G229" s="5">
        <f>1+MOD(A229+D214-2,2*$E$2+1)</f>
        <v>12</v>
      </c>
    </row>
    <row r="230" spans="1:7" s="5" customFormat="1" ht="24.75" customHeight="1">
      <c r="A230" s="9">
        <v>13</v>
      </c>
      <c r="B230" s="11">
        <f t="shared" si="1"/>
        <v>1</v>
      </c>
      <c r="C230" s="11" t="str">
        <f ca="1">IF(G230=$E$2+1,D215,INDIRECT(ADDRESS(4+MOD(IF(G230&lt;$E$2+1,G230,$E$2+$E$2+2-G230)-A230+2*$E$2+1,2*$E$2+1),3)))</f>
        <v>Player 2</v>
      </c>
      <c r="D230" s="9" t="str">
        <f ca="1" t="shared" si="0"/>
        <v>Player 1</v>
      </c>
      <c r="E230" s="9"/>
      <c r="F230" s="9"/>
      <c r="G230" s="5">
        <f>1+MOD(A230+D214-2,2*$E$2+1)</f>
        <v>13</v>
      </c>
    </row>
    <row r="231" s="5" customFormat="1" ht="24.75" customHeight="1">
      <c r="F231" s="6"/>
    </row>
    <row r="232" s="5" customFormat="1" ht="24.75" customHeight="1">
      <c r="F232" s="6"/>
    </row>
    <row r="233" s="5" customFormat="1" ht="24.75" customHeight="1">
      <c r="F233" s="6"/>
    </row>
    <row r="234" s="5" customFormat="1" ht="24.75" customHeight="1">
      <c r="F234" s="6"/>
    </row>
    <row r="235" spans="1:4" s="5" customFormat="1" ht="24.75" customHeight="1">
      <c r="A235" s="5" t="s">
        <v>25</v>
      </c>
      <c r="C235" s="7" t="s">
        <v>26</v>
      </c>
      <c r="D235" s="8">
        <v>2</v>
      </c>
    </row>
    <row r="236" spans="3:4" s="5" customFormat="1" ht="24.75" customHeight="1">
      <c r="C236" s="7" t="s">
        <v>27</v>
      </c>
      <c r="D236" s="8" t="str">
        <f ca="1">INDIRECT(ADDRESS(3+D235,3))</f>
        <v>Player 2</v>
      </c>
    </row>
    <row r="237" s="5" customFormat="1" ht="24.75" customHeight="1"/>
    <row r="238" spans="1:7" s="5" customFormat="1" ht="24.75" customHeight="1">
      <c r="A238" s="9" t="s">
        <v>30</v>
      </c>
      <c r="B238" s="16" t="s">
        <v>5</v>
      </c>
      <c r="C238" s="11" t="s">
        <v>11</v>
      </c>
      <c r="D238" s="9" t="s">
        <v>10</v>
      </c>
      <c r="E238" s="10" t="s">
        <v>3</v>
      </c>
      <c r="F238" s="9" t="s">
        <v>4</v>
      </c>
      <c r="G238" s="5" t="s">
        <v>28</v>
      </c>
    </row>
    <row r="239" spans="1:7" s="5" customFormat="1" ht="24.75" customHeight="1">
      <c r="A239" s="9">
        <v>1</v>
      </c>
      <c r="B239" s="11">
        <f>IF(G239=$E$2+1,0,IF(G239&lt;$E$2+1,G239,$E$2+$E$2+2-G239))</f>
        <v>2</v>
      </c>
      <c r="C239" s="11" t="str">
        <f ca="1">IF(G239=$E$2+1,D236,INDIRECT(ADDRESS(4+MOD(IF(G239&lt;$E$2+1,G239,$E$2+$E$2+2-G239)-A239+2*$E$2+1,2*$E$2+1),3)))</f>
        <v>Player 2</v>
      </c>
      <c r="D239" s="9" t="str">
        <f aca="true" ca="1" t="shared" si="2" ref="D239:D251">IF(G239=$E$2+1,$F$3,INDIRECT(ADDRESS(4+MOD(IF(G239&lt;$E$2+1,$E$2+$E$2+2-G239,G239)-A239+2*$E$2+1,2*$E$2+1),3)))</f>
        <v>Player 12</v>
      </c>
      <c r="E239" s="10"/>
      <c r="F239" s="9"/>
      <c r="G239" s="5">
        <f>1+MOD(A239+D235-2,2*$E$2+1)</f>
        <v>2</v>
      </c>
    </row>
    <row r="240" spans="1:7" s="5" customFormat="1" ht="24.75" customHeight="1">
      <c r="A240" s="9">
        <v>2</v>
      </c>
      <c r="B240" s="11">
        <f aca="true" t="shared" si="3" ref="B240:B251">IF(G240=$E$2+1,0,IF(G240&lt;$E$2+1,G240,$E$2+$E$2+2-G240))</f>
        <v>3</v>
      </c>
      <c r="C240" s="11" t="str">
        <f ca="1">IF(G240=$E$2+1,D236,INDIRECT(ADDRESS(4+MOD(IF(G240&lt;$E$2+1,G240,$E$2+$E$2+2-G240)-A240+2*$E$2+1,2*$E$2+1),3)))</f>
        <v>Player 2</v>
      </c>
      <c r="D240" s="9" t="str">
        <f ca="1" t="shared" si="2"/>
        <v>Player 10</v>
      </c>
      <c r="E240" s="10"/>
      <c r="F240" s="9"/>
      <c r="G240" s="5">
        <f>1+MOD(A240+D235-2,2*$E$2+1)</f>
        <v>3</v>
      </c>
    </row>
    <row r="241" spans="1:7" s="5" customFormat="1" ht="24.75" customHeight="1">
      <c r="A241" s="9">
        <v>3</v>
      </c>
      <c r="B241" s="11">
        <f t="shared" si="3"/>
        <v>4</v>
      </c>
      <c r="C241" s="11" t="str">
        <f ca="1">IF(G241=$E$2+1,D236,INDIRECT(ADDRESS(4+MOD(IF(G241&lt;$E$2+1,G241,$E$2+$E$2+2-G241)-A241+2*$E$2+1,2*$E$2+1),3)))</f>
        <v>Player 2</v>
      </c>
      <c r="D241" s="9" t="str">
        <f ca="1" t="shared" si="2"/>
        <v>Player 8</v>
      </c>
      <c r="E241" s="9"/>
      <c r="F241" s="9"/>
      <c r="G241" s="5">
        <f>1+MOD(A241+D235-2,2*$E$2+1)</f>
        <v>4</v>
      </c>
    </row>
    <row r="242" spans="1:7" s="5" customFormat="1" ht="24.75" customHeight="1">
      <c r="A242" s="9">
        <v>4</v>
      </c>
      <c r="B242" s="11">
        <f t="shared" si="3"/>
        <v>5</v>
      </c>
      <c r="C242" s="11" t="str">
        <f ca="1">IF(G242=$E$2+1,D236,INDIRECT(ADDRESS(4+MOD(IF(G242&lt;$E$2+1,G242,$E$2+$E$2+2-G242)-A242+2*$E$2+1,2*$E$2+1),3)))</f>
        <v>Player 2</v>
      </c>
      <c r="D242" s="9" t="str">
        <f ca="1" t="shared" si="2"/>
        <v>Player 6</v>
      </c>
      <c r="E242" s="9"/>
      <c r="F242" s="9"/>
      <c r="G242" s="5">
        <f>1+MOD(A242+D235-2,2*$E$2+1)</f>
        <v>5</v>
      </c>
    </row>
    <row r="243" spans="1:7" s="5" customFormat="1" ht="24.75" customHeight="1">
      <c r="A243" s="9">
        <v>5</v>
      </c>
      <c r="B243" s="11">
        <f t="shared" si="3"/>
        <v>6</v>
      </c>
      <c r="C243" s="11" t="str">
        <f ca="1">IF(G243=$E$2+1,D236,INDIRECT(ADDRESS(4+MOD(IF(G243&lt;$E$2+1,G243,$E$2+$E$2+2-G243)-A243+2*$E$2+1,2*$E$2+1),3)))</f>
        <v>Player 2</v>
      </c>
      <c r="D243" s="9" t="str">
        <f ca="1" t="shared" si="2"/>
        <v>Player 4</v>
      </c>
      <c r="E243" s="9"/>
      <c r="F243" s="9"/>
      <c r="G243" s="5">
        <f>1+MOD(A243+D235-2,2*$E$2+1)</f>
        <v>6</v>
      </c>
    </row>
    <row r="244" spans="1:7" s="5" customFormat="1" ht="24.75" customHeight="1">
      <c r="A244" s="9">
        <v>6</v>
      </c>
      <c r="B244" s="11">
        <f t="shared" si="3"/>
        <v>0</v>
      </c>
      <c r="C244" s="11" t="str">
        <f ca="1">IF(G244=$E$2+1,D236,INDIRECT(ADDRESS(4+MOD(IF(G244&lt;$E$2+1,G244,$E$2+$E$2+2-G244)-A244+2*$E$2+1,2*$E$2+1),3)))</f>
        <v>Player 2</v>
      </c>
      <c r="D244" s="9" t="str">
        <f ca="1" t="shared" si="2"/>
        <v>Rest</v>
      </c>
      <c r="E244" s="9"/>
      <c r="F244" s="9"/>
      <c r="G244" s="5">
        <f>1+MOD(A244+D235-2,2*$E$2+1)</f>
        <v>7</v>
      </c>
    </row>
    <row r="245" spans="1:7" s="5" customFormat="1" ht="24.75" customHeight="1">
      <c r="A245" s="9">
        <v>7</v>
      </c>
      <c r="B245" s="11">
        <f t="shared" si="3"/>
        <v>6</v>
      </c>
      <c r="C245" s="11" t="str">
        <f ca="1">IF(G245=$E$2+1,D236,INDIRECT(ADDRESS(4+MOD(IF(G245&lt;$E$2+1,G245,$E$2+$E$2+2-G245)-A245+2*$E$2+1,2*$E$2+1),3)))</f>
        <v>Player 13 or Rest</v>
      </c>
      <c r="D245" s="9" t="str">
        <f ca="1" t="shared" si="2"/>
        <v>Player 2</v>
      </c>
      <c r="E245" s="9"/>
      <c r="F245" s="9"/>
      <c r="G245" s="5">
        <f>1+MOD(A245+D235-2,2*$E$2+1)</f>
        <v>8</v>
      </c>
    </row>
    <row r="246" spans="1:7" s="5" customFormat="1" ht="24.75" customHeight="1">
      <c r="A246" s="9">
        <v>8</v>
      </c>
      <c r="B246" s="11">
        <f t="shared" si="3"/>
        <v>5</v>
      </c>
      <c r="C246" s="11" t="str">
        <f ca="1">IF(G246=$E$2+1,D236,INDIRECT(ADDRESS(4+MOD(IF(G246&lt;$E$2+1,G246,$E$2+$E$2+2-G246)-A246+2*$E$2+1,2*$E$2+1),3)))</f>
        <v>Player 11</v>
      </c>
      <c r="D246" s="9" t="str">
        <f ca="1" t="shared" si="2"/>
        <v>Player 2</v>
      </c>
      <c r="E246" s="9"/>
      <c r="F246" s="9"/>
      <c r="G246" s="5">
        <f>1+MOD(A246+D235-2,2*$E$2+1)</f>
        <v>9</v>
      </c>
    </row>
    <row r="247" spans="1:7" s="5" customFormat="1" ht="24.75" customHeight="1">
      <c r="A247" s="9">
        <v>9</v>
      </c>
      <c r="B247" s="11">
        <f t="shared" si="3"/>
        <v>4</v>
      </c>
      <c r="C247" s="11" t="str">
        <f ca="1">IF(G247=$E$2+1,D236,INDIRECT(ADDRESS(4+MOD(IF(G247&lt;$E$2+1,G247,$E$2+$E$2+2-G247)-A247+2*$E$2+1,2*$E$2+1),3)))</f>
        <v>Player 9</v>
      </c>
      <c r="D247" s="9" t="str">
        <f ca="1" t="shared" si="2"/>
        <v>Player 2</v>
      </c>
      <c r="E247" s="9"/>
      <c r="F247" s="9"/>
      <c r="G247" s="5">
        <f>1+MOD(A247+D235-2,2*$E$2+1)</f>
        <v>10</v>
      </c>
    </row>
    <row r="248" spans="1:7" s="5" customFormat="1" ht="24.75" customHeight="1">
      <c r="A248" s="9">
        <v>10</v>
      </c>
      <c r="B248" s="11">
        <f t="shared" si="3"/>
        <v>3</v>
      </c>
      <c r="C248" s="11" t="str">
        <f ca="1">IF(G248=$E$2+1,D236,INDIRECT(ADDRESS(4+MOD(IF(G248&lt;$E$2+1,G248,$E$2+$E$2+2-G248)-A248+2*$E$2+1,2*$E$2+1),3)))</f>
        <v>Player 7</v>
      </c>
      <c r="D248" s="9" t="str">
        <f ca="1" t="shared" si="2"/>
        <v>Player 2</v>
      </c>
      <c r="E248" s="9"/>
      <c r="F248" s="9"/>
      <c r="G248" s="5">
        <f>1+MOD(A248+D235-2,2*$E$2+1)</f>
        <v>11</v>
      </c>
    </row>
    <row r="249" spans="1:7" s="5" customFormat="1" ht="24.75" customHeight="1">
      <c r="A249" s="9">
        <v>11</v>
      </c>
      <c r="B249" s="11">
        <f t="shared" si="3"/>
        <v>2</v>
      </c>
      <c r="C249" s="11" t="str">
        <f ca="1">IF(G249=$E$2+1,D236,INDIRECT(ADDRESS(4+MOD(IF(G249&lt;$E$2+1,G249,$E$2+$E$2+2-G249)-A249+2*$E$2+1,2*$E$2+1),3)))</f>
        <v>Player 5</v>
      </c>
      <c r="D249" s="9" t="str">
        <f ca="1" t="shared" si="2"/>
        <v>Player 2</v>
      </c>
      <c r="E249" s="9"/>
      <c r="F249" s="9"/>
      <c r="G249" s="5">
        <f>1+MOD(A249+D235-2,2*$E$2+1)</f>
        <v>12</v>
      </c>
    </row>
    <row r="250" spans="1:7" s="5" customFormat="1" ht="24.75" customHeight="1">
      <c r="A250" s="9">
        <v>12</v>
      </c>
      <c r="B250" s="11">
        <f t="shared" si="3"/>
        <v>1</v>
      </c>
      <c r="C250" s="11" t="str">
        <f ca="1">IF(G250=$E$2+1,D236,INDIRECT(ADDRESS(4+MOD(IF(G250&lt;$E$2+1,G250,$E$2+$E$2+2-G250)-A250+2*$E$2+1,2*$E$2+1),3)))</f>
        <v>Player 3</v>
      </c>
      <c r="D250" s="9" t="str">
        <f ca="1" t="shared" si="2"/>
        <v>Player 2</v>
      </c>
      <c r="E250" s="9"/>
      <c r="F250" s="9"/>
      <c r="G250" s="5">
        <f>1+MOD(A250+D235-2,2*$E$2+1)</f>
        <v>13</v>
      </c>
    </row>
    <row r="251" spans="1:7" s="5" customFormat="1" ht="24.75" customHeight="1">
      <c r="A251" s="9">
        <v>13</v>
      </c>
      <c r="B251" s="11">
        <f t="shared" si="3"/>
        <v>1</v>
      </c>
      <c r="C251" s="11" t="str">
        <f ca="1">IF(G251=$E$2+1,D236,INDIRECT(ADDRESS(4+MOD(IF(G251&lt;$E$2+1,G251,$E$2+$E$2+2-G251)-A251+2*$E$2+1,2*$E$2+1),3)))</f>
        <v>Player 2</v>
      </c>
      <c r="D251" s="9" t="str">
        <f ca="1" t="shared" si="2"/>
        <v>Player 1</v>
      </c>
      <c r="E251" s="9"/>
      <c r="F251" s="9"/>
      <c r="G251" s="5">
        <f>1+MOD(A251+D235-2,2*$E$2+1)</f>
        <v>1</v>
      </c>
    </row>
    <row r="252" s="5" customFormat="1" ht="24.75" customHeight="1">
      <c r="F252" s="6"/>
    </row>
    <row r="253" s="5" customFormat="1" ht="24.75" customHeight="1">
      <c r="F253" s="6"/>
    </row>
    <row r="254" s="5" customFormat="1" ht="24.75" customHeight="1">
      <c r="F254" s="6"/>
    </row>
    <row r="255" s="5" customFormat="1" ht="24.75" customHeight="1">
      <c r="F255" s="6"/>
    </row>
    <row r="256" spans="1:4" s="5" customFormat="1" ht="24.75" customHeight="1">
      <c r="A256" s="5" t="s">
        <v>25</v>
      </c>
      <c r="C256" s="7" t="s">
        <v>26</v>
      </c>
      <c r="D256" s="8">
        <v>3</v>
      </c>
    </row>
    <row r="257" spans="3:4" s="5" customFormat="1" ht="24.75" customHeight="1">
      <c r="C257" s="7" t="s">
        <v>27</v>
      </c>
      <c r="D257" s="8" t="str">
        <f ca="1">INDIRECT(ADDRESS(3+D256,3))</f>
        <v>Player 3</v>
      </c>
    </row>
    <row r="258" s="5" customFormat="1" ht="24.75" customHeight="1"/>
    <row r="259" spans="1:7" s="5" customFormat="1" ht="24.75" customHeight="1">
      <c r="A259" s="9" t="s">
        <v>30</v>
      </c>
      <c r="B259" s="16" t="s">
        <v>5</v>
      </c>
      <c r="C259" s="11" t="s">
        <v>11</v>
      </c>
      <c r="D259" s="9" t="s">
        <v>10</v>
      </c>
      <c r="E259" s="10" t="s">
        <v>3</v>
      </c>
      <c r="F259" s="9" t="s">
        <v>4</v>
      </c>
      <c r="G259" s="5" t="s">
        <v>28</v>
      </c>
    </row>
    <row r="260" spans="1:7" s="5" customFormat="1" ht="24.75" customHeight="1">
      <c r="A260" s="9">
        <v>1</v>
      </c>
      <c r="B260" s="11">
        <f>IF(G260=$E$2+1,0,IF(G260&lt;$E$2+1,G260,$E$2+$E$2+2-G260))</f>
        <v>3</v>
      </c>
      <c r="C260" s="11" t="str">
        <f ca="1">IF(G260=$E$2+1,D257,INDIRECT(ADDRESS(4+MOD(IF(G260&lt;$E$2+1,G260,$E$2+$E$2+2-G260)-A260+2*$E$2+1,2*$E$2+1),3)))</f>
        <v>Player 3</v>
      </c>
      <c r="D260" s="9" t="str">
        <f aca="true" ca="1" t="shared" si="4" ref="D260:D272">IF(G260=$E$2+1,$F$3,INDIRECT(ADDRESS(4+MOD(IF(G260&lt;$E$2+1,$E$2+$E$2+2-G260,G260)-A260+2*$E$2+1,2*$E$2+1),3)))</f>
        <v>Player 11</v>
      </c>
      <c r="E260" s="10"/>
      <c r="F260" s="9"/>
      <c r="G260" s="5">
        <f>1+MOD(A260+D256-2,2*$E$2+1)</f>
        <v>3</v>
      </c>
    </row>
    <row r="261" spans="1:7" s="5" customFormat="1" ht="24.75" customHeight="1">
      <c r="A261" s="9">
        <v>2</v>
      </c>
      <c r="B261" s="11">
        <f aca="true" t="shared" si="5" ref="B261:B272">IF(G261=$E$2+1,0,IF(G261&lt;$E$2+1,G261,$E$2+$E$2+2-G261))</f>
        <v>4</v>
      </c>
      <c r="C261" s="11" t="str">
        <f ca="1">IF(G261=$E$2+1,D257,INDIRECT(ADDRESS(4+MOD(IF(G261&lt;$E$2+1,G261,$E$2+$E$2+2-G261)-A261+2*$E$2+1,2*$E$2+1),3)))</f>
        <v>Player 3</v>
      </c>
      <c r="D261" s="9" t="str">
        <f ca="1" t="shared" si="4"/>
        <v>Player 9</v>
      </c>
      <c r="E261" s="10"/>
      <c r="F261" s="9"/>
      <c r="G261" s="5">
        <f>1+MOD(A261+D256-2,2*$E$2+1)</f>
        <v>4</v>
      </c>
    </row>
    <row r="262" spans="1:7" s="5" customFormat="1" ht="24.75" customHeight="1">
      <c r="A262" s="9">
        <v>3</v>
      </c>
      <c r="B262" s="11">
        <f t="shared" si="5"/>
        <v>5</v>
      </c>
      <c r="C262" s="11" t="str">
        <f ca="1">IF(G262=$E$2+1,D257,INDIRECT(ADDRESS(4+MOD(IF(G262&lt;$E$2+1,G262,$E$2+$E$2+2-G262)-A262+2*$E$2+1,2*$E$2+1),3)))</f>
        <v>Player 3</v>
      </c>
      <c r="D262" s="9" t="str">
        <f ca="1" t="shared" si="4"/>
        <v>Player 7</v>
      </c>
      <c r="E262" s="9"/>
      <c r="F262" s="9"/>
      <c r="G262" s="5">
        <f>1+MOD(A262+D256-2,2*$E$2+1)</f>
        <v>5</v>
      </c>
    </row>
    <row r="263" spans="1:7" s="5" customFormat="1" ht="24.75" customHeight="1">
      <c r="A263" s="9">
        <v>4</v>
      </c>
      <c r="B263" s="11">
        <f t="shared" si="5"/>
        <v>6</v>
      </c>
      <c r="C263" s="11" t="str">
        <f ca="1">IF(G263=$E$2+1,D257,INDIRECT(ADDRESS(4+MOD(IF(G263&lt;$E$2+1,G263,$E$2+$E$2+2-G263)-A263+2*$E$2+1,2*$E$2+1),3)))</f>
        <v>Player 3</v>
      </c>
      <c r="D263" s="9" t="str">
        <f ca="1" t="shared" si="4"/>
        <v>Player 5</v>
      </c>
      <c r="E263" s="9"/>
      <c r="F263" s="9"/>
      <c r="G263" s="5">
        <f>1+MOD(A263+D256-2,2*$E$2+1)</f>
        <v>6</v>
      </c>
    </row>
    <row r="264" spans="1:7" s="5" customFormat="1" ht="24.75" customHeight="1">
      <c r="A264" s="9">
        <v>5</v>
      </c>
      <c r="B264" s="11">
        <f t="shared" si="5"/>
        <v>0</v>
      </c>
      <c r="C264" s="11" t="str">
        <f ca="1">IF(G264=$E$2+1,D257,INDIRECT(ADDRESS(4+MOD(IF(G264&lt;$E$2+1,G264,$E$2+$E$2+2-G264)-A264+2*$E$2+1,2*$E$2+1),3)))</f>
        <v>Player 3</v>
      </c>
      <c r="D264" s="9" t="str">
        <f ca="1" t="shared" si="4"/>
        <v>Rest</v>
      </c>
      <c r="E264" s="9"/>
      <c r="F264" s="9"/>
      <c r="G264" s="5">
        <f>1+MOD(A264+D256-2,2*$E$2+1)</f>
        <v>7</v>
      </c>
    </row>
    <row r="265" spans="1:7" s="5" customFormat="1" ht="24.75" customHeight="1">
      <c r="A265" s="9">
        <v>6</v>
      </c>
      <c r="B265" s="11">
        <f t="shared" si="5"/>
        <v>6</v>
      </c>
      <c r="C265" s="11" t="str">
        <f ca="1">IF(G265=$E$2+1,D257,INDIRECT(ADDRESS(4+MOD(IF(G265&lt;$E$2+1,G265,$E$2+$E$2+2-G265)-A265+2*$E$2+1,2*$E$2+1),3)))</f>
        <v>Player 1</v>
      </c>
      <c r="D265" s="9" t="str">
        <f ca="1" t="shared" si="4"/>
        <v>Player 3</v>
      </c>
      <c r="E265" s="9"/>
      <c r="F265" s="9"/>
      <c r="G265" s="5">
        <f>1+MOD(A265+D256-2,2*$E$2+1)</f>
        <v>8</v>
      </c>
    </row>
    <row r="266" spans="1:7" s="5" customFormat="1" ht="24.75" customHeight="1">
      <c r="A266" s="9">
        <v>7</v>
      </c>
      <c r="B266" s="11">
        <f t="shared" si="5"/>
        <v>5</v>
      </c>
      <c r="C266" s="11" t="str">
        <f ca="1">IF(G266=$E$2+1,D257,INDIRECT(ADDRESS(4+MOD(IF(G266&lt;$E$2+1,G266,$E$2+$E$2+2-G266)-A266+2*$E$2+1,2*$E$2+1),3)))</f>
        <v>Player 12</v>
      </c>
      <c r="D266" s="9" t="str">
        <f ca="1" t="shared" si="4"/>
        <v>Player 3</v>
      </c>
      <c r="E266" s="9"/>
      <c r="F266" s="9"/>
      <c r="G266" s="5">
        <f>1+MOD(A266+D256-2,2*$E$2+1)</f>
        <v>9</v>
      </c>
    </row>
    <row r="267" spans="1:7" s="5" customFormat="1" ht="24.75" customHeight="1">
      <c r="A267" s="9">
        <v>8</v>
      </c>
      <c r="B267" s="11">
        <f t="shared" si="5"/>
        <v>4</v>
      </c>
      <c r="C267" s="11" t="str">
        <f ca="1">IF(G267=$E$2+1,D257,INDIRECT(ADDRESS(4+MOD(IF(G267&lt;$E$2+1,G267,$E$2+$E$2+2-G267)-A267+2*$E$2+1,2*$E$2+1),3)))</f>
        <v>Player 10</v>
      </c>
      <c r="D267" s="9" t="str">
        <f ca="1" t="shared" si="4"/>
        <v>Player 3</v>
      </c>
      <c r="E267" s="9"/>
      <c r="F267" s="9"/>
      <c r="G267" s="5">
        <f>1+MOD(A267+D256-2,2*$E$2+1)</f>
        <v>10</v>
      </c>
    </row>
    <row r="268" spans="1:7" s="5" customFormat="1" ht="24.75" customHeight="1">
      <c r="A268" s="9">
        <v>9</v>
      </c>
      <c r="B268" s="11">
        <f t="shared" si="5"/>
        <v>3</v>
      </c>
      <c r="C268" s="11" t="str">
        <f ca="1">IF(G268=$E$2+1,D257,INDIRECT(ADDRESS(4+MOD(IF(G268&lt;$E$2+1,G268,$E$2+$E$2+2-G268)-A268+2*$E$2+1,2*$E$2+1),3)))</f>
        <v>Player 8</v>
      </c>
      <c r="D268" s="9" t="str">
        <f ca="1" t="shared" si="4"/>
        <v>Player 3</v>
      </c>
      <c r="E268" s="9"/>
      <c r="F268" s="9"/>
      <c r="G268" s="5">
        <f>1+MOD(A268+D256-2,2*$E$2+1)</f>
        <v>11</v>
      </c>
    </row>
    <row r="269" spans="1:7" s="5" customFormat="1" ht="24.75" customHeight="1">
      <c r="A269" s="9">
        <v>10</v>
      </c>
      <c r="B269" s="11">
        <f t="shared" si="5"/>
        <v>2</v>
      </c>
      <c r="C269" s="11" t="str">
        <f ca="1">IF(G269=$E$2+1,D257,INDIRECT(ADDRESS(4+MOD(IF(G269&lt;$E$2+1,G269,$E$2+$E$2+2-G269)-A269+2*$E$2+1,2*$E$2+1),3)))</f>
        <v>Player 6</v>
      </c>
      <c r="D269" s="9" t="str">
        <f ca="1" t="shared" si="4"/>
        <v>Player 3</v>
      </c>
      <c r="E269" s="9"/>
      <c r="F269" s="9"/>
      <c r="G269" s="5">
        <f>1+MOD(A269+D256-2,2*$E$2+1)</f>
        <v>12</v>
      </c>
    </row>
    <row r="270" spans="1:7" s="5" customFormat="1" ht="24.75" customHeight="1">
      <c r="A270" s="9">
        <v>11</v>
      </c>
      <c r="B270" s="11">
        <f t="shared" si="5"/>
        <v>1</v>
      </c>
      <c r="C270" s="11" t="str">
        <f ca="1">IF(G270=$E$2+1,D257,INDIRECT(ADDRESS(4+MOD(IF(G270&lt;$E$2+1,G270,$E$2+$E$2+2-G270)-A270+2*$E$2+1,2*$E$2+1),3)))</f>
        <v>Player 4</v>
      </c>
      <c r="D270" s="9" t="str">
        <f ca="1" t="shared" si="4"/>
        <v>Player 3</v>
      </c>
      <c r="E270" s="9"/>
      <c r="F270" s="9"/>
      <c r="G270" s="5">
        <f>1+MOD(A270+D256-2,2*$E$2+1)</f>
        <v>13</v>
      </c>
    </row>
    <row r="271" spans="1:7" s="5" customFormat="1" ht="24.75" customHeight="1">
      <c r="A271" s="9">
        <v>12</v>
      </c>
      <c r="B271" s="11">
        <f t="shared" si="5"/>
        <v>1</v>
      </c>
      <c r="C271" s="11" t="str">
        <f ca="1">IF(G271=$E$2+1,D257,INDIRECT(ADDRESS(4+MOD(IF(G271&lt;$E$2+1,G271,$E$2+$E$2+2-G271)-A271+2*$E$2+1,2*$E$2+1),3)))</f>
        <v>Player 3</v>
      </c>
      <c r="D271" s="9" t="str">
        <f ca="1" t="shared" si="4"/>
        <v>Player 2</v>
      </c>
      <c r="E271" s="9"/>
      <c r="F271" s="9"/>
      <c r="G271" s="5">
        <f>1+MOD(A271+D256-2,2*$E$2+1)</f>
        <v>1</v>
      </c>
    </row>
    <row r="272" spans="1:7" s="5" customFormat="1" ht="24.75" customHeight="1">
      <c r="A272" s="9">
        <v>13</v>
      </c>
      <c r="B272" s="11">
        <f t="shared" si="5"/>
        <v>2</v>
      </c>
      <c r="C272" s="11" t="str">
        <f ca="1">IF(G272=$E$2+1,D257,INDIRECT(ADDRESS(4+MOD(IF(G272&lt;$E$2+1,G272,$E$2+$E$2+2-G272)-A272+2*$E$2+1,2*$E$2+1),3)))</f>
        <v>Player 3</v>
      </c>
      <c r="D272" s="9" t="str">
        <f ca="1" t="shared" si="4"/>
        <v>Player 13 or Rest</v>
      </c>
      <c r="E272" s="9"/>
      <c r="F272" s="9"/>
      <c r="G272" s="5">
        <f>1+MOD(A272+D256-2,2*$E$2+1)</f>
        <v>2</v>
      </c>
    </row>
    <row r="273" s="5" customFormat="1" ht="24.75" customHeight="1">
      <c r="F273" s="6"/>
    </row>
    <row r="274" s="5" customFormat="1" ht="24.75" customHeight="1">
      <c r="F274" s="6"/>
    </row>
    <row r="275" s="5" customFormat="1" ht="24.75" customHeight="1">
      <c r="F275" s="6"/>
    </row>
    <row r="276" s="5" customFormat="1" ht="24.75" customHeight="1">
      <c r="F276" s="6"/>
    </row>
    <row r="277" spans="1:4" s="5" customFormat="1" ht="24.75" customHeight="1">
      <c r="A277" s="5" t="s">
        <v>25</v>
      </c>
      <c r="C277" s="7" t="s">
        <v>26</v>
      </c>
      <c r="D277" s="8">
        <v>4</v>
      </c>
    </row>
    <row r="278" spans="3:4" s="5" customFormat="1" ht="24.75" customHeight="1">
      <c r="C278" s="7" t="s">
        <v>27</v>
      </c>
      <c r="D278" s="8" t="str">
        <f ca="1">INDIRECT(ADDRESS(3+D277,3))</f>
        <v>Player 4</v>
      </c>
    </row>
    <row r="279" s="5" customFormat="1" ht="24.75" customHeight="1"/>
    <row r="280" spans="1:7" s="5" customFormat="1" ht="24.75" customHeight="1">
      <c r="A280" s="9" t="s">
        <v>30</v>
      </c>
      <c r="B280" s="16" t="s">
        <v>5</v>
      </c>
      <c r="C280" s="11" t="s">
        <v>11</v>
      </c>
      <c r="D280" s="9" t="s">
        <v>10</v>
      </c>
      <c r="E280" s="10" t="s">
        <v>3</v>
      </c>
      <c r="F280" s="9" t="s">
        <v>4</v>
      </c>
      <c r="G280" s="5" t="s">
        <v>28</v>
      </c>
    </row>
    <row r="281" spans="1:7" s="5" customFormat="1" ht="24.75" customHeight="1">
      <c r="A281" s="9">
        <v>1</v>
      </c>
      <c r="B281" s="11">
        <f>IF(G281=$E$2+1,0,IF(G281&lt;$E$2+1,G281,$E$2+$E$2+2-G281))</f>
        <v>4</v>
      </c>
      <c r="C281" s="11" t="str">
        <f ca="1">IF(G281=$E$2+1,D278,INDIRECT(ADDRESS(4+MOD(IF(G281&lt;$E$2+1,G281,$E$2+$E$2+2-G281)-A281+2*$E$2+1,2*$E$2+1),3)))</f>
        <v>Player 4</v>
      </c>
      <c r="D281" s="9" t="str">
        <f aca="true" ca="1" t="shared" si="6" ref="D281:D293">IF(G281=$E$2+1,$F$3,INDIRECT(ADDRESS(4+MOD(IF(G281&lt;$E$2+1,$E$2+$E$2+2-G281,G281)-A281+2*$E$2+1,2*$E$2+1),3)))</f>
        <v>Player 10</v>
      </c>
      <c r="E281" s="10"/>
      <c r="F281" s="9"/>
      <c r="G281" s="5">
        <f>1+MOD(A281+D277-2,2*$E$2+1)</f>
        <v>4</v>
      </c>
    </row>
    <row r="282" spans="1:7" s="5" customFormat="1" ht="24.75" customHeight="1">
      <c r="A282" s="9">
        <v>2</v>
      </c>
      <c r="B282" s="11">
        <f aca="true" t="shared" si="7" ref="B282:B293">IF(G282=$E$2+1,0,IF(G282&lt;$E$2+1,G282,$E$2+$E$2+2-G282))</f>
        <v>5</v>
      </c>
      <c r="C282" s="11" t="str">
        <f ca="1">IF(G282=$E$2+1,D278,INDIRECT(ADDRESS(4+MOD(IF(G282&lt;$E$2+1,G282,$E$2+$E$2+2-G282)-A282+2*$E$2+1,2*$E$2+1),3)))</f>
        <v>Player 4</v>
      </c>
      <c r="D282" s="9" t="str">
        <f ca="1" t="shared" si="6"/>
        <v>Player 8</v>
      </c>
      <c r="E282" s="10"/>
      <c r="F282" s="9"/>
      <c r="G282" s="5">
        <f>1+MOD(A282+D277-2,2*$E$2+1)</f>
        <v>5</v>
      </c>
    </row>
    <row r="283" spans="1:7" s="5" customFormat="1" ht="24.75" customHeight="1">
      <c r="A283" s="9">
        <v>3</v>
      </c>
      <c r="B283" s="11">
        <f t="shared" si="7"/>
        <v>6</v>
      </c>
      <c r="C283" s="11" t="str">
        <f ca="1">IF(G283=$E$2+1,D278,INDIRECT(ADDRESS(4+MOD(IF(G283&lt;$E$2+1,G283,$E$2+$E$2+2-G283)-A283+2*$E$2+1,2*$E$2+1),3)))</f>
        <v>Player 4</v>
      </c>
      <c r="D283" s="9" t="str">
        <f ca="1" t="shared" si="6"/>
        <v>Player 6</v>
      </c>
      <c r="E283" s="9"/>
      <c r="F283" s="9"/>
      <c r="G283" s="5">
        <f>1+MOD(A283+D277-2,2*$E$2+1)</f>
        <v>6</v>
      </c>
    </row>
    <row r="284" spans="1:7" s="5" customFormat="1" ht="24.75" customHeight="1">
      <c r="A284" s="9">
        <v>4</v>
      </c>
      <c r="B284" s="11">
        <f t="shared" si="7"/>
        <v>0</v>
      </c>
      <c r="C284" s="11" t="str">
        <f ca="1">IF(G284=$E$2+1,D278,INDIRECT(ADDRESS(4+MOD(IF(G284&lt;$E$2+1,G284,$E$2+$E$2+2-G284)-A284+2*$E$2+1,2*$E$2+1),3)))</f>
        <v>Player 4</v>
      </c>
      <c r="D284" s="9" t="str">
        <f ca="1" t="shared" si="6"/>
        <v>Rest</v>
      </c>
      <c r="E284" s="9"/>
      <c r="F284" s="9"/>
      <c r="G284" s="5">
        <f>1+MOD(A284+D277-2,2*$E$2+1)</f>
        <v>7</v>
      </c>
    </row>
    <row r="285" spans="1:7" s="5" customFormat="1" ht="24.75" customHeight="1">
      <c r="A285" s="9">
        <v>5</v>
      </c>
      <c r="B285" s="11">
        <f t="shared" si="7"/>
        <v>6</v>
      </c>
      <c r="C285" s="11" t="str">
        <f ca="1">IF(G285=$E$2+1,D278,INDIRECT(ADDRESS(4+MOD(IF(G285&lt;$E$2+1,G285,$E$2+$E$2+2-G285)-A285+2*$E$2+1,2*$E$2+1),3)))</f>
        <v>Player 2</v>
      </c>
      <c r="D285" s="9" t="str">
        <f ca="1" t="shared" si="6"/>
        <v>Player 4</v>
      </c>
      <c r="E285" s="9"/>
      <c r="F285" s="9"/>
      <c r="G285" s="5">
        <f>1+MOD(A285+D277-2,2*$E$2+1)</f>
        <v>8</v>
      </c>
    </row>
    <row r="286" spans="1:7" s="5" customFormat="1" ht="24.75" customHeight="1">
      <c r="A286" s="9">
        <v>6</v>
      </c>
      <c r="B286" s="11">
        <f t="shared" si="7"/>
        <v>5</v>
      </c>
      <c r="C286" s="11" t="str">
        <f ca="1">IF(G286=$E$2+1,D278,INDIRECT(ADDRESS(4+MOD(IF(G286&lt;$E$2+1,G286,$E$2+$E$2+2-G286)-A286+2*$E$2+1,2*$E$2+1),3)))</f>
        <v>Player 13 or Rest</v>
      </c>
      <c r="D286" s="9" t="str">
        <f ca="1" t="shared" si="6"/>
        <v>Player 4</v>
      </c>
      <c r="E286" s="9"/>
      <c r="F286" s="9"/>
      <c r="G286" s="5">
        <f>1+MOD(A286+D277-2,2*$E$2+1)</f>
        <v>9</v>
      </c>
    </row>
    <row r="287" spans="1:7" s="5" customFormat="1" ht="24.75" customHeight="1">
      <c r="A287" s="9">
        <v>7</v>
      </c>
      <c r="B287" s="11">
        <f t="shared" si="7"/>
        <v>4</v>
      </c>
      <c r="C287" s="11" t="str">
        <f ca="1">IF(G287=$E$2+1,D278,INDIRECT(ADDRESS(4+MOD(IF(G287&lt;$E$2+1,G287,$E$2+$E$2+2-G287)-A287+2*$E$2+1,2*$E$2+1),3)))</f>
        <v>Player 11</v>
      </c>
      <c r="D287" s="9" t="str">
        <f ca="1" t="shared" si="6"/>
        <v>Player 4</v>
      </c>
      <c r="E287" s="9"/>
      <c r="F287" s="9"/>
      <c r="G287" s="5">
        <f>1+MOD(A287+D277-2,2*$E$2+1)</f>
        <v>10</v>
      </c>
    </row>
    <row r="288" spans="1:7" s="5" customFormat="1" ht="24.75" customHeight="1">
      <c r="A288" s="9">
        <v>8</v>
      </c>
      <c r="B288" s="11">
        <f t="shared" si="7"/>
        <v>3</v>
      </c>
      <c r="C288" s="11" t="str">
        <f ca="1">IF(G288=$E$2+1,D278,INDIRECT(ADDRESS(4+MOD(IF(G288&lt;$E$2+1,G288,$E$2+$E$2+2-G288)-A288+2*$E$2+1,2*$E$2+1),3)))</f>
        <v>Player 9</v>
      </c>
      <c r="D288" s="9" t="str">
        <f ca="1" t="shared" si="6"/>
        <v>Player 4</v>
      </c>
      <c r="E288" s="9"/>
      <c r="F288" s="9"/>
      <c r="G288" s="5">
        <f>1+MOD(A288+D277-2,2*$E$2+1)</f>
        <v>11</v>
      </c>
    </row>
    <row r="289" spans="1:7" s="5" customFormat="1" ht="24.75" customHeight="1">
      <c r="A289" s="9">
        <v>9</v>
      </c>
      <c r="B289" s="11">
        <f t="shared" si="7"/>
        <v>2</v>
      </c>
      <c r="C289" s="11" t="str">
        <f ca="1">IF(G289=$E$2+1,D278,INDIRECT(ADDRESS(4+MOD(IF(G289&lt;$E$2+1,G289,$E$2+$E$2+2-G289)-A289+2*$E$2+1,2*$E$2+1),3)))</f>
        <v>Player 7</v>
      </c>
      <c r="D289" s="9" t="str">
        <f ca="1" t="shared" si="6"/>
        <v>Player 4</v>
      </c>
      <c r="E289" s="9"/>
      <c r="F289" s="9"/>
      <c r="G289" s="5">
        <f>1+MOD(A289+D277-2,2*$E$2+1)</f>
        <v>12</v>
      </c>
    </row>
    <row r="290" spans="1:7" s="5" customFormat="1" ht="24.75" customHeight="1">
      <c r="A290" s="9">
        <v>10</v>
      </c>
      <c r="B290" s="11">
        <f t="shared" si="7"/>
        <v>1</v>
      </c>
      <c r="C290" s="11" t="str">
        <f ca="1">IF(G290=$E$2+1,D278,INDIRECT(ADDRESS(4+MOD(IF(G290&lt;$E$2+1,G290,$E$2+$E$2+2-G290)-A290+2*$E$2+1,2*$E$2+1),3)))</f>
        <v>Player 5</v>
      </c>
      <c r="D290" s="9" t="str">
        <f ca="1" t="shared" si="6"/>
        <v>Player 4</v>
      </c>
      <c r="E290" s="9"/>
      <c r="F290" s="9"/>
      <c r="G290" s="5">
        <f>1+MOD(A290+D277-2,2*$E$2+1)</f>
        <v>13</v>
      </c>
    </row>
    <row r="291" spans="1:7" s="5" customFormat="1" ht="24.75" customHeight="1">
      <c r="A291" s="9">
        <v>11</v>
      </c>
      <c r="B291" s="11">
        <f t="shared" si="7"/>
        <v>1</v>
      </c>
      <c r="C291" s="11" t="str">
        <f ca="1">IF(G291=$E$2+1,D278,INDIRECT(ADDRESS(4+MOD(IF(G291&lt;$E$2+1,G291,$E$2+$E$2+2-G291)-A291+2*$E$2+1,2*$E$2+1),3)))</f>
        <v>Player 4</v>
      </c>
      <c r="D291" s="9" t="str">
        <f ca="1" t="shared" si="6"/>
        <v>Player 3</v>
      </c>
      <c r="E291" s="9"/>
      <c r="F291" s="9"/>
      <c r="G291" s="5">
        <f>1+MOD(A291+D277-2,2*$E$2+1)</f>
        <v>1</v>
      </c>
    </row>
    <row r="292" spans="1:7" s="5" customFormat="1" ht="24.75" customHeight="1">
      <c r="A292" s="9">
        <v>12</v>
      </c>
      <c r="B292" s="11">
        <f t="shared" si="7"/>
        <v>2</v>
      </c>
      <c r="C292" s="11" t="str">
        <f ca="1">IF(G292=$E$2+1,D278,INDIRECT(ADDRESS(4+MOD(IF(G292&lt;$E$2+1,G292,$E$2+$E$2+2-G292)-A292+2*$E$2+1,2*$E$2+1),3)))</f>
        <v>Player 4</v>
      </c>
      <c r="D292" s="9" t="str">
        <f ca="1" t="shared" si="6"/>
        <v>Player 1</v>
      </c>
      <c r="E292" s="9"/>
      <c r="F292" s="9"/>
      <c r="G292" s="5">
        <f>1+MOD(A292+D277-2,2*$E$2+1)</f>
        <v>2</v>
      </c>
    </row>
    <row r="293" spans="1:7" s="5" customFormat="1" ht="24.75" customHeight="1">
      <c r="A293" s="9">
        <v>13</v>
      </c>
      <c r="B293" s="11">
        <f t="shared" si="7"/>
        <v>3</v>
      </c>
      <c r="C293" s="11" t="str">
        <f ca="1">IF(G293=$E$2+1,D278,INDIRECT(ADDRESS(4+MOD(IF(G293&lt;$E$2+1,G293,$E$2+$E$2+2-G293)-A293+2*$E$2+1,2*$E$2+1),3)))</f>
        <v>Player 4</v>
      </c>
      <c r="D293" s="9" t="str">
        <f ca="1" t="shared" si="6"/>
        <v>Player 12</v>
      </c>
      <c r="E293" s="9"/>
      <c r="F293" s="9"/>
      <c r="G293" s="5">
        <f>1+MOD(A293+D277-2,2*$E$2+1)</f>
        <v>3</v>
      </c>
    </row>
    <row r="294" s="5" customFormat="1" ht="24.75" customHeight="1">
      <c r="F294" s="6"/>
    </row>
    <row r="295" s="5" customFormat="1" ht="24.75" customHeight="1">
      <c r="F295" s="6"/>
    </row>
    <row r="296" s="5" customFormat="1" ht="24.75" customHeight="1">
      <c r="F296" s="6"/>
    </row>
    <row r="297" s="5" customFormat="1" ht="24.75" customHeight="1">
      <c r="F297" s="6"/>
    </row>
    <row r="298" spans="1:4" s="5" customFormat="1" ht="24.75" customHeight="1">
      <c r="A298" s="5" t="s">
        <v>25</v>
      </c>
      <c r="C298" s="7" t="s">
        <v>26</v>
      </c>
      <c r="D298" s="8">
        <v>5</v>
      </c>
    </row>
    <row r="299" spans="3:4" s="5" customFormat="1" ht="24.75" customHeight="1">
      <c r="C299" s="7" t="s">
        <v>27</v>
      </c>
      <c r="D299" s="8" t="str">
        <f ca="1">INDIRECT(ADDRESS(3+D298,3))</f>
        <v>Player 5</v>
      </c>
    </row>
    <row r="300" s="5" customFormat="1" ht="24.75" customHeight="1"/>
    <row r="301" spans="1:7" s="5" customFormat="1" ht="24.75" customHeight="1">
      <c r="A301" s="9" t="s">
        <v>30</v>
      </c>
      <c r="B301" s="16" t="s">
        <v>5</v>
      </c>
      <c r="C301" s="11" t="s">
        <v>11</v>
      </c>
      <c r="D301" s="9" t="s">
        <v>10</v>
      </c>
      <c r="E301" s="10" t="s">
        <v>3</v>
      </c>
      <c r="F301" s="9" t="s">
        <v>4</v>
      </c>
      <c r="G301" s="5" t="s">
        <v>28</v>
      </c>
    </row>
    <row r="302" spans="1:7" s="5" customFormat="1" ht="24.75" customHeight="1">
      <c r="A302" s="9">
        <v>1</v>
      </c>
      <c r="B302" s="11">
        <f>IF(G302=$E$2+1,0,IF(G302&lt;$E$2+1,G302,$E$2+$E$2+2-G302))</f>
        <v>5</v>
      </c>
      <c r="C302" s="11" t="str">
        <f ca="1">IF(G302=$E$2+1,D299,INDIRECT(ADDRESS(4+MOD(IF(G302&lt;$E$2+1,G302,$E$2+$E$2+2-G302)-A302+2*$E$2+1,2*$E$2+1),3)))</f>
        <v>Player 5</v>
      </c>
      <c r="D302" s="9" t="str">
        <f aca="true" ca="1" t="shared" si="8" ref="D302:D314">IF(G302=$E$2+1,$F$3,INDIRECT(ADDRESS(4+MOD(IF(G302&lt;$E$2+1,$E$2+$E$2+2-G302,G302)-A302+2*$E$2+1,2*$E$2+1),3)))</f>
        <v>Player 9</v>
      </c>
      <c r="E302" s="10"/>
      <c r="F302" s="9"/>
      <c r="G302" s="5">
        <f>1+MOD(A302+D298-2,2*$E$2+1)</f>
        <v>5</v>
      </c>
    </row>
    <row r="303" spans="1:7" s="5" customFormat="1" ht="24.75" customHeight="1">
      <c r="A303" s="9">
        <v>2</v>
      </c>
      <c r="B303" s="11">
        <f aca="true" t="shared" si="9" ref="B303:B314">IF(G303=$E$2+1,0,IF(G303&lt;$E$2+1,G303,$E$2+$E$2+2-G303))</f>
        <v>6</v>
      </c>
      <c r="C303" s="11" t="str">
        <f ca="1">IF(G303=$E$2+1,D299,INDIRECT(ADDRESS(4+MOD(IF(G303&lt;$E$2+1,G303,$E$2+$E$2+2-G303)-A303+2*$E$2+1,2*$E$2+1),3)))</f>
        <v>Player 5</v>
      </c>
      <c r="D303" s="9" t="str">
        <f ca="1" t="shared" si="8"/>
        <v>Player 7</v>
      </c>
      <c r="E303" s="10"/>
      <c r="F303" s="9"/>
      <c r="G303" s="5">
        <f>1+MOD(A303+D298-2,2*$E$2+1)</f>
        <v>6</v>
      </c>
    </row>
    <row r="304" spans="1:7" s="5" customFormat="1" ht="24.75" customHeight="1">
      <c r="A304" s="9">
        <v>3</v>
      </c>
      <c r="B304" s="11">
        <f t="shared" si="9"/>
        <v>0</v>
      </c>
      <c r="C304" s="11" t="str">
        <f ca="1">IF(G304=$E$2+1,D299,INDIRECT(ADDRESS(4+MOD(IF(G304&lt;$E$2+1,G304,$E$2+$E$2+2-G304)-A304+2*$E$2+1,2*$E$2+1),3)))</f>
        <v>Player 5</v>
      </c>
      <c r="D304" s="9" t="str">
        <f ca="1" t="shared" si="8"/>
        <v>Rest</v>
      </c>
      <c r="E304" s="9"/>
      <c r="F304" s="9"/>
      <c r="G304" s="5">
        <f>1+MOD(A304+D298-2,2*$E$2+1)</f>
        <v>7</v>
      </c>
    </row>
    <row r="305" spans="1:7" s="5" customFormat="1" ht="24.75" customHeight="1">
      <c r="A305" s="9">
        <v>4</v>
      </c>
      <c r="B305" s="11">
        <f t="shared" si="9"/>
        <v>6</v>
      </c>
      <c r="C305" s="11" t="str">
        <f ca="1">IF(G305=$E$2+1,D299,INDIRECT(ADDRESS(4+MOD(IF(G305&lt;$E$2+1,G305,$E$2+$E$2+2-G305)-A305+2*$E$2+1,2*$E$2+1),3)))</f>
        <v>Player 3</v>
      </c>
      <c r="D305" s="9" t="str">
        <f ca="1" t="shared" si="8"/>
        <v>Player 5</v>
      </c>
      <c r="E305" s="9"/>
      <c r="F305" s="9"/>
      <c r="G305" s="5">
        <f>1+MOD(A305+D298-2,2*$E$2+1)</f>
        <v>8</v>
      </c>
    </row>
    <row r="306" spans="1:7" s="5" customFormat="1" ht="24.75" customHeight="1">
      <c r="A306" s="9">
        <v>5</v>
      </c>
      <c r="B306" s="11">
        <f t="shared" si="9"/>
        <v>5</v>
      </c>
      <c r="C306" s="11" t="str">
        <f ca="1">IF(G306=$E$2+1,D299,INDIRECT(ADDRESS(4+MOD(IF(G306&lt;$E$2+1,G306,$E$2+$E$2+2-G306)-A306+2*$E$2+1,2*$E$2+1),3)))</f>
        <v>Player 1</v>
      </c>
      <c r="D306" s="9" t="str">
        <f ca="1" t="shared" si="8"/>
        <v>Player 5</v>
      </c>
      <c r="E306" s="9"/>
      <c r="F306" s="9"/>
      <c r="G306" s="5">
        <f>1+MOD(A306+D298-2,2*$E$2+1)</f>
        <v>9</v>
      </c>
    </row>
    <row r="307" spans="1:7" s="5" customFormat="1" ht="24.75" customHeight="1">
      <c r="A307" s="9">
        <v>6</v>
      </c>
      <c r="B307" s="11">
        <f t="shared" si="9"/>
        <v>4</v>
      </c>
      <c r="C307" s="11" t="str">
        <f ca="1">IF(G307=$E$2+1,D299,INDIRECT(ADDRESS(4+MOD(IF(G307&lt;$E$2+1,G307,$E$2+$E$2+2-G307)-A307+2*$E$2+1,2*$E$2+1),3)))</f>
        <v>Player 12</v>
      </c>
      <c r="D307" s="9" t="str">
        <f ca="1" t="shared" si="8"/>
        <v>Player 5</v>
      </c>
      <c r="E307" s="9"/>
      <c r="F307" s="9"/>
      <c r="G307" s="5">
        <f>1+MOD(A307+D298-2,2*$E$2+1)</f>
        <v>10</v>
      </c>
    </row>
    <row r="308" spans="1:7" s="5" customFormat="1" ht="24.75" customHeight="1">
      <c r="A308" s="9">
        <v>7</v>
      </c>
      <c r="B308" s="11">
        <f t="shared" si="9"/>
        <v>3</v>
      </c>
      <c r="C308" s="11" t="str">
        <f ca="1">IF(G308=$E$2+1,D299,INDIRECT(ADDRESS(4+MOD(IF(G308&lt;$E$2+1,G308,$E$2+$E$2+2-G308)-A308+2*$E$2+1,2*$E$2+1),3)))</f>
        <v>Player 10</v>
      </c>
      <c r="D308" s="9" t="str">
        <f ca="1" t="shared" si="8"/>
        <v>Player 5</v>
      </c>
      <c r="E308" s="9"/>
      <c r="F308" s="9"/>
      <c r="G308" s="5">
        <f>1+MOD(A308+D298-2,2*$E$2+1)</f>
        <v>11</v>
      </c>
    </row>
    <row r="309" spans="1:7" s="5" customFormat="1" ht="24.75" customHeight="1">
      <c r="A309" s="9">
        <v>8</v>
      </c>
      <c r="B309" s="11">
        <f t="shared" si="9"/>
        <v>2</v>
      </c>
      <c r="C309" s="11" t="str">
        <f ca="1">IF(G309=$E$2+1,D299,INDIRECT(ADDRESS(4+MOD(IF(G309&lt;$E$2+1,G309,$E$2+$E$2+2-G309)-A309+2*$E$2+1,2*$E$2+1),3)))</f>
        <v>Player 8</v>
      </c>
      <c r="D309" s="9" t="str">
        <f ca="1" t="shared" si="8"/>
        <v>Player 5</v>
      </c>
      <c r="E309" s="9"/>
      <c r="F309" s="9"/>
      <c r="G309" s="5">
        <f>1+MOD(A309+D298-2,2*$E$2+1)</f>
        <v>12</v>
      </c>
    </row>
    <row r="310" spans="1:7" s="5" customFormat="1" ht="24.75" customHeight="1">
      <c r="A310" s="9">
        <v>9</v>
      </c>
      <c r="B310" s="11">
        <f t="shared" si="9"/>
        <v>1</v>
      </c>
      <c r="C310" s="11" t="str">
        <f ca="1">IF(G310=$E$2+1,D299,INDIRECT(ADDRESS(4+MOD(IF(G310&lt;$E$2+1,G310,$E$2+$E$2+2-G310)-A310+2*$E$2+1,2*$E$2+1),3)))</f>
        <v>Player 6</v>
      </c>
      <c r="D310" s="9" t="str">
        <f ca="1" t="shared" si="8"/>
        <v>Player 5</v>
      </c>
      <c r="E310" s="9"/>
      <c r="F310" s="9"/>
      <c r="G310" s="5">
        <f>1+MOD(A310+D298-2,2*$E$2+1)</f>
        <v>13</v>
      </c>
    </row>
    <row r="311" spans="1:7" s="5" customFormat="1" ht="24.75" customHeight="1">
      <c r="A311" s="9">
        <v>10</v>
      </c>
      <c r="B311" s="11">
        <f t="shared" si="9"/>
        <v>1</v>
      </c>
      <c r="C311" s="11" t="str">
        <f ca="1">IF(G311=$E$2+1,D299,INDIRECT(ADDRESS(4+MOD(IF(G311&lt;$E$2+1,G311,$E$2+$E$2+2-G311)-A311+2*$E$2+1,2*$E$2+1),3)))</f>
        <v>Player 5</v>
      </c>
      <c r="D311" s="9" t="str">
        <f ca="1" t="shared" si="8"/>
        <v>Player 4</v>
      </c>
      <c r="E311" s="9"/>
      <c r="F311" s="9"/>
      <c r="G311" s="5">
        <f>1+MOD(A311+D298-2,2*$E$2+1)</f>
        <v>1</v>
      </c>
    </row>
    <row r="312" spans="1:7" s="5" customFormat="1" ht="24.75" customHeight="1">
      <c r="A312" s="9">
        <v>11</v>
      </c>
      <c r="B312" s="11">
        <f t="shared" si="9"/>
        <v>2</v>
      </c>
      <c r="C312" s="11" t="str">
        <f ca="1">IF(G312=$E$2+1,D299,INDIRECT(ADDRESS(4+MOD(IF(G312&lt;$E$2+1,G312,$E$2+$E$2+2-G312)-A312+2*$E$2+1,2*$E$2+1),3)))</f>
        <v>Player 5</v>
      </c>
      <c r="D312" s="9" t="str">
        <f ca="1" t="shared" si="8"/>
        <v>Player 2</v>
      </c>
      <c r="E312" s="9"/>
      <c r="F312" s="9"/>
      <c r="G312" s="5">
        <f>1+MOD(A312+D298-2,2*$E$2+1)</f>
        <v>2</v>
      </c>
    </row>
    <row r="313" spans="1:7" s="5" customFormat="1" ht="24.75" customHeight="1">
      <c r="A313" s="9">
        <v>12</v>
      </c>
      <c r="B313" s="11">
        <f t="shared" si="9"/>
        <v>3</v>
      </c>
      <c r="C313" s="11" t="str">
        <f ca="1">IF(G313=$E$2+1,D299,INDIRECT(ADDRESS(4+MOD(IF(G313&lt;$E$2+1,G313,$E$2+$E$2+2-G313)-A313+2*$E$2+1,2*$E$2+1),3)))</f>
        <v>Player 5</v>
      </c>
      <c r="D313" s="9" t="str">
        <f ca="1" t="shared" si="8"/>
        <v>Player 13 or Rest</v>
      </c>
      <c r="E313" s="9"/>
      <c r="F313" s="9"/>
      <c r="G313" s="5">
        <f>1+MOD(A313+D298-2,2*$E$2+1)</f>
        <v>3</v>
      </c>
    </row>
    <row r="314" spans="1:7" s="5" customFormat="1" ht="24.75" customHeight="1">
      <c r="A314" s="9">
        <v>13</v>
      </c>
      <c r="B314" s="11">
        <f t="shared" si="9"/>
        <v>4</v>
      </c>
      <c r="C314" s="11" t="str">
        <f ca="1">IF(G314=$E$2+1,D299,INDIRECT(ADDRESS(4+MOD(IF(G314&lt;$E$2+1,G314,$E$2+$E$2+2-G314)-A314+2*$E$2+1,2*$E$2+1),3)))</f>
        <v>Player 5</v>
      </c>
      <c r="D314" s="9" t="str">
        <f ca="1" t="shared" si="8"/>
        <v>Player 11</v>
      </c>
      <c r="E314" s="9"/>
      <c r="F314" s="9"/>
      <c r="G314" s="5">
        <f>1+MOD(A314+D298-2,2*$E$2+1)</f>
        <v>4</v>
      </c>
    </row>
    <row r="315" s="5" customFormat="1" ht="24.75" customHeight="1">
      <c r="F315" s="6"/>
    </row>
    <row r="316" s="5" customFormat="1" ht="24.75" customHeight="1">
      <c r="F316" s="6"/>
    </row>
    <row r="317" s="5" customFormat="1" ht="24.75" customHeight="1">
      <c r="F317" s="6"/>
    </row>
    <row r="318" s="5" customFormat="1" ht="24.75" customHeight="1">
      <c r="F318" s="6"/>
    </row>
    <row r="319" spans="1:4" s="5" customFormat="1" ht="24.75" customHeight="1">
      <c r="A319" s="5" t="s">
        <v>25</v>
      </c>
      <c r="C319" s="7" t="s">
        <v>26</v>
      </c>
      <c r="D319" s="8">
        <v>6</v>
      </c>
    </row>
    <row r="320" spans="3:4" s="5" customFormat="1" ht="24.75" customHeight="1">
      <c r="C320" s="7" t="s">
        <v>27</v>
      </c>
      <c r="D320" s="8" t="str">
        <f ca="1">INDIRECT(ADDRESS(3+D319,3))</f>
        <v>Player 6</v>
      </c>
    </row>
    <row r="321" s="5" customFormat="1" ht="24.75" customHeight="1"/>
    <row r="322" spans="1:7" s="5" customFormat="1" ht="24.75" customHeight="1">
      <c r="A322" s="9" t="s">
        <v>30</v>
      </c>
      <c r="B322" s="16" t="s">
        <v>5</v>
      </c>
      <c r="C322" s="11" t="s">
        <v>11</v>
      </c>
      <c r="D322" s="9" t="s">
        <v>10</v>
      </c>
      <c r="E322" s="10" t="s">
        <v>3</v>
      </c>
      <c r="F322" s="9" t="s">
        <v>4</v>
      </c>
      <c r="G322" s="5" t="s">
        <v>28</v>
      </c>
    </row>
    <row r="323" spans="1:7" s="5" customFormat="1" ht="24.75" customHeight="1">
      <c r="A323" s="9">
        <v>1</v>
      </c>
      <c r="B323" s="11">
        <f>IF(G323=$E$2+1,0,IF(G323&lt;$E$2+1,G323,$E$2+$E$2+2-G323))</f>
        <v>6</v>
      </c>
      <c r="C323" s="11" t="str">
        <f ca="1">IF(G323=$E$2+1,D320,INDIRECT(ADDRESS(4+MOD(IF(G323&lt;$E$2+1,G323,$E$2+$E$2+2-G323)-A323+2*$E$2+1,2*$E$2+1),3)))</f>
        <v>Player 6</v>
      </c>
      <c r="D323" s="9" t="str">
        <f aca="true" ca="1" t="shared" si="10" ref="D323:D335">IF(G323=$E$2+1,$F$3,INDIRECT(ADDRESS(4+MOD(IF(G323&lt;$E$2+1,$E$2+$E$2+2-G323,G323)-A323+2*$E$2+1,2*$E$2+1),3)))</f>
        <v>Player 8</v>
      </c>
      <c r="E323" s="10"/>
      <c r="F323" s="9"/>
      <c r="G323" s="5">
        <f>1+MOD(A323+D319-2,2*$E$2+1)</f>
        <v>6</v>
      </c>
    </row>
    <row r="324" spans="1:7" s="5" customFormat="1" ht="24.75" customHeight="1">
      <c r="A324" s="9">
        <v>2</v>
      </c>
      <c r="B324" s="11">
        <f aca="true" t="shared" si="11" ref="B324:B335">IF(G324=$E$2+1,0,IF(G324&lt;$E$2+1,G324,$E$2+$E$2+2-G324))</f>
        <v>0</v>
      </c>
      <c r="C324" s="11" t="str">
        <f ca="1">IF(G324=$E$2+1,D320,INDIRECT(ADDRESS(4+MOD(IF(G324&lt;$E$2+1,G324,$E$2+$E$2+2-G324)-A324+2*$E$2+1,2*$E$2+1),3)))</f>
        <v>Player 6</v>
      </c>
      <c r="D324" s="9" t="str">
        <f ca="1" t="shared" si="10"/>
        <v>Rest</v>
      </c>
      <c r="E324" s="10"/>
      <c r="F324" s="9"/>
      <c r="G324" s="5">
        <f>1+MOD(A324+D319-2,2*$E$2+1)</f>
        <v>7</v>
      </c>
    </row>
    <row r="325" spans="1:7" s="5" customFormat="1" ht="24.75" customHeight="1">
      <c r="A325" s="9">
        <v>3</v>
      </c>
      <c r="B325" s="11">
        <f t="shared" si="11"/>
        <v>6</v>
      </c>
      <c r="C325" s="11" t="str">
        <f ca="1">IF(G325=$E$2+1,D320,INDIRECT(ADDRESS(4+MOD(IF(G325&lt;$E$2+1,G325,$E$2+$E$2+2-G325)-A325+2*$E$2+1,2*$E$2+1),3)))</f>
        <v>Player 4</v>
      </c>
      <c r="D325" s="9" t="str">
        <f ca="1" t="shared" si="10"/>
        <v>Player 6</v>
      </c>
      <c r="E325" s="9"/>
      <c r="F325" s="9"/>
      <c r="G325" s="5">
        <f>1+MOD(A325+D319-2,2*$E$2+1)</f>
        <v>8</v>
      </c>
    </row>
    <row r="326" spans="1:7" s="5" customFormat="1" ht="24.75" customHeight="1">
      <c r="A326" s="9">
        <v>4</v>
      </c>
      <c r="B326" s="11">
        <f t="shared" si="11"/>
        <v>5</v>
      </c>
      <c r="C326" s="11" t="str">
        <f ca="1">IF(G326=$E$2+1,D320,INDIRECT(ADDRESS(4+MOD(IF(G326&lt;$E$2+1,G326,$E$2+$E$2+2-G326)-A326+2*$E$2+1,2*$E$2+1),3)))</f>
        <v>Player 2</v>
      </c>
      <c r="D326" s="9" t="str">
        <f ca="1" t="shared" si="10"/>
        <v>Player 6</v>
      </c>
      <c r="E326" s="9"/>
      <c r="F326" s="9"/>
      <c r="G326" s="5">
        <f>1+MOD(A326+D319-2,2*$E$2+1)</f>
        <v>9</v>
      </c>
    </row>
    <row r="327" spans="1:7" s="5" customFormat="1" ht="24.75" customHeight="1">
      <c r="A327" s="9">
        <v>5</v>
      </c>
      <c r="B327" s="11">
        <f t="shared" si="11"/>
        <v>4</v>
      </c>
      <c r="C327" s="11" t="str">
        <f ca="1">IF(G327=$E$2+1,D320,INDIRECT(ADDRESS(4+MOD(IF(G327&lt;$E$2+1,G327,$E$2+$E$2+2-G327)-A327+2*$E$2+1,2*$E$2+1),3)))</f>
        <v>Player 13 or Rest</v>
      </c>
      <c r="D327" s="9" t="str">
        <f ca="1" t="shared" si="10"/>
        <v>Player 6</v>
      </c>
      <c r="E327" s="9"/>
      <c r="F327" s="9"/>
      <c r="G327" s="5">
        <f>1+MOD(A327+D319-2,2*$E$2+1)</f>
        <v>10</v>
      </c>
    </row>
    <row r="328" spans="1:7" s="5" customFormat="1" ht="24.75" customHeight="1">
      <c r="A328" s="9">
        <v>6</v>
      </c>
      <c r="B328" s="11">
        <f t="shared" si="11"/>
        <v>3</v>
      </c>
      <c r="C328" s="11" t="str">
        <f ca="1">IF(G328=$E$2+1,D320,INDIRECT(ADDRESS(4+MOD(IF(G328&lt;$E$2+1,G328,$E$2+$E$2+2-G328)-A328+2*$E$2+1,2*$E$2+1),3)))</f>
        <v>Player 11</v>
      </c>
      <c r="D328" s="9" t="str">
        <f ca="1" t="shared" si="10"/>
        <v>Player 6</v>
      </c>
      <c r="E328" s="9"/>
      <c r="F328" s="9"/>
      <c r="G328" s="5">
        <f>1+MOD(A328+D319-2,2*$E$2+1)</f>
        <v>11</v>
      </c>
    </row>
    <row r="329" spans="1:7" s="5" customFormat="1" ht="24.75" customHeight="1">
      <c r="A329" s="9">
        <v>7</v>
      </c>
      <c r="B329" s="11">
        <f t="shared" si="11"/>
        <v>2</v>
      </c>
      <c r="C329" s="11" t="str">
        <f ca="1">IF(G329=$E$2+1,D320,INDIRECT(ADDRESS(4+MOD(IF(G329&lt;$E$2+1,G329,$E$2+$E$2+2-G329)-A329+2*$E$2+1,2*$E$2+1),3)))</f>
        <v>Player 9</v>
      </c>
      <c r="D329" s="9" t="str">
        <f ca="1" t="shared" si="10"/>
        <v>Player 6</v>
      </c>
      <c r="E329" s="9"/>
      <c r="F329" s="9"/>
      <c r="G329" s="5">
        <f>1+MOD(A329+D319-2,2*$E$2+1)</f>
        <v>12</v>
      </c>
    </row>
    <row r="330" spans="1:7" s="5" customFormat="1" ht="24.75" customHeight="1">
      <c r="A330" s="9">
        <v>8</v>
      </c>
      <c r="B330" s="11">
        <f t="shared" si="11"/>
        <v>1</v>
      </c>
      <c r="C330" s="11" t="str">
        <f ca="1">IF(G330=$E$2+1,D320,INDIRECT(ADDRESS(4+MOD(IF(G330&lt;$E$2+1,G330,$E$2+$E$2+2-G330)-A330+2*$E$2+1,2*$E$2+1),3)))</f>
        <v>Player 7</v>
      </c>
      <c r="D330" s="9" t="str">
        <f ca="1" t="shared" si="10"/>
        <v>Player 6</v>
      </c>
      <c r="E330" s="9"/>
      <c r="F330" s="9"/>
      <c r="G330" s="5">
        <f>1+MOD(A330+D319-2,2*$E$2+1)</f>
        <v>13</v>
      </c>
    </row>
    <row r="331" spans="1:7" s="5" customFormat="1" ht="24.75" customHeight="1">
      <c r="A331" s="9">
        <v>9</v>
      </c>
      <c r="B331" s="11">
        <f t="shared" si="11"/>
        <v>1</v>
      </c>
      <c r="C331" s="11" t="str">
        <f ca="1">IF(G331=$E$2+1,D320,INDIRECT(ADDRESS(4+MOD(IF(G331&lt;$E$2+1,G331,$E$2+$E$2+2-G331)-A331+2*$E$2+1,2*$E$2+1),3)))</f>
        <v>Player 6</v>
      </c>
      <c r="D331" s="9" t="str">
        <f ca="1" t="shared" si="10"/>
        <v>Player 5</v>
      </c>
      <c r="E331" s="9"/>
      <c r="F331" s="9"/>
      <c r="G331" s="5">
        <f>1+MOD(A331+D319-2,2*$E$2+1)</f>
        <v>1</v>
      </c>
    </row>
    <row r="332" spans="1:7" s="5" customFormat="1" ht="24.75" customHeight="1">
      <c r="A332" s="9">
        <v>10</v>
      </c>
      <c r="B332" s="11">
        <f t="shared" si="11"/>
        <v>2</v>
      </c>
      <c r="C332" s="11" t="str">
        <f ca="1">IF(G332=$E$2+1,D320,INDIRECT(ADDRESS(4+MOD(IF(G332&lt;$E$2+1,G332,$E$2+$E$2+2-G332)-A332+2*$E$2+1,2*$E$2+1),3)))</f>
        <v>Player 6</v>
      </c>
      <c r="D332" s="9" t="str">
        <f ca="1" t="shared" si="10"/>
        <v>Player 3</v>
      </c>
      <c r="E332" s="9"/>
      <c r="F332" s="9"/>
      <c r="G332" s="5">
        <f>1+MOD(A332+D319-2,2*$E$2+1)</f>
        <v>2</v>
      </c>
    </row>
    <row r="333" spans="1:7" s="5" customFormat="1" ht="24.75" customHeight="1">
      <c r="A333" s="9">
        <v>11</v>
      </c>
      <c r="B333" s="11">
        <f t="shared" si="11"/>
        <v>3</v>
      </c>
      <c r="C333" s="11" t="str">
        <f ca="1">IF(G333=$E$2+1,D320,INDIRECT(ADDRESS(4+MOD(IF(G333&lt;$E$2+1,G333,$E$2+$E$2+2-G333)-A333+2*$E$2+1,2*$E$2+1),3)))</f>
        <v>Player 6</v>
      </c>
      <c r="D333" s="9" t="str">
        <f ca="1" t="shared" si="10"/>
        <v>Player 1</v>
      </c>
      <c r="E333" s="9"/>
      <c r="F333" s="9"/>
      <c r="G333" s="5">
        <f>1+MOD(A333+D319-2,2*$E$2+1)</f>
        <v>3</v>
      </c>
    </row>
    <row r="334" spans="1:7" s="5" customFormat="1" ht="24.75" customHeight="1">
      <c r="A334" s="9">
        <v>12</v>
      </c>
      <c r="B334" s="11">
        <f t="shared" si="11"/>
        <v>4</v>
      </c>
      <c r="C334" s="11" t="str">
        <f ca="1">IF(G334=$E$2+1,D320,INDIRECT(ADDRESS(4+MOD(IF(G334&lt;$E$2+1,G334,$E$2+$E$2+2-G334)-A334+2*$E$2+1,2*$E$2+1),3)))</f>
        <v>Player 6</v>
      </c>
      <c r="D334" s="9" t="str">
        <f ca="1" t="shared" si="10"/>
        <v>Player 12</v>
      </c>
      <c r="E334" s="9"/>
      <c r="F334" s="9"/>
      <c r="G334" s="5">
        <f>1+MOD(A334+D319-2,2*$E$2+1)</f>
        <v>4</v>
      </c>
    </row>
    <row r="335" spans="1:7" s="5" customFormat="1" ht="24.75" customHeight="1">
      <c r="A335" s="9">
        <v>13</v>
      </c>
      <c r="B335" s="11">
        <f t="shared" si="11"/>
        <v>5</v>
      </c>
      <c r="C335" s="11" t="str">
        <f ca="1">IF(G335=$E$2+1,D320,INDIRECT(ADDRESS(4+MOD(IF(G335&lt;$E$2+1,G335,$E$2+$E$2+2-G335)-A335+2*$E$2+1,2*$E$2+1),3)))</f>
        <v>Player 6</v>
      </c>
      <c r="D335" s="9" t="str">
        <f ca="1" t="shared" si="10"/>
        <v>Player 10</v>
      </c>
      <c r="E335" s="9"/>
      <c r="F335" s="9"/>
      <c r="G335" s="5">
        <f>1+MOD(A335+D319-2,2*$E$2+1)</f>
        <v>5</v>
      </c>
    </row>
    <row r="336" s="5" customFormat="1" ht="24.75" customHeight="1">
      <c r="F336" s="6"/>
    </row>
    <row r="337" s="5" customFormat="1" ht="24.75" customHeight="1">
      <c r="F337" s="6"/>
    </row>
    <row r="338" s="5" customFormat="1" ht="24.75" customHeight="1">
      <c r="F338" s="6"/>
    </row>
    <row r="339" s="5" customFormat="1" ht="24.75" customHeight="1">
      <c r="F339" s="6"/>
    </row>
    <row r="340" spans="1:4" s="5" customFormat="1" ht="24.75" customHeight="1">
      <c r="A340" s="5" t="s">
        <v>25</v>
      </c>
      <c r="C340" s="7" t="s">
        <v>26</v>
      </c>
      <c r="D340" s="8">
        <v>7</v>
      </c>
    </row>
    <row r="341" spans="3:4" s="5" customFormat="1" ht="24.75" customHeight="1">
      <c r="C341" s="7" t="s">
        <v>27</v>
      </c>
      <c r="D341" s="8" t="str">
        <f ca="1">INDIRECT(ADDRESS(3+D340,3))</f>
        <v>Player 7</v>
      </c>
    </row>
    <row r="342" s="5" customFormat="1" ht="24.75" customHeight="1"/>
    <row r="343" spans="1:7" s="5" customFormat="1" ht="24.75" customHeight="1">
      <c r="A343" s="9" t="s">
        <v>30</v>
      </c>
      <c r="B343" s="16" t="s">
        <v>5</v>
      </c>
      <c r="C343" s="11" t="s">
        <v>11</v>
      </c>
      <c r="D343" s="9" t="s">
        <v>10</v>
      </c>
      <c r="E343" s="10" t="s">
        <v>3</v>
      </c>
      <c r="F343" s="9" t="s">
        <v>4</v>
      </c>
      <c r="G343" s="5" t="s">
        <v>28</v>
      </c>
    </row>
    <row r="344" spans="1:7" s="5" customFormat="1" ht="24.75" customHeight="1">
      <c r="A344" s="9">
        <v>1</v>
      </c>
      <c r="B344" s="11">
        <f>IF(G344=$E$2+1,0,IF(G344&lt;$E$2+1,G344,$E$2+$E$2+2-G344))</f>
        <v>0</v>
      </c>
      <c r="C344" s="11" t="str">
        <f ca="1">IF(G344=$E$2+1,D341,INDIRECT(ADDRESS(4+MOD(IF(G344&lt;$E$2+1,G344,$E$2+$E$2+2-G344)-A344+2*$E$2+1,2*$E$2+1),3)))</f>
        <v>Player 7</v>
      </c>
      <c r="D344" s="9" t="str">
        <f aca="true" ca="1" t="shared" si="12" ref="D344:D356">IF(G344=$E$2+1,$F$3,INDIRECT(ADDRESS(4+MOD(IF(G344&lt;$E$2+1,$E$2+$E$2+2-G344,G344)-A344+2*$E$2+1,2*$E$2+1),3)))</f>
        <v>Rest</v>
      </c>
      <c r="E344" s="10"/>
      <c r="F344" s="9"/>
      <c r="G344" s="5">
        <f>1+MOD(A344+D340-2,2*$E$2+1)</f>
        <v>7</v>
      </c>
    </row>
    <row r="345" spans="1:7" s="5" customFormat="1" ht="24.75" customHeight="1">
      <c r="A345" s="9">
        <v>2</v>
      </c>
      <c r="B345" s="11">
        <f aca="true" t="shared" si="13" ref="B345:B356">IF(G345=$E$2+1,0,IF(G345&lt;$E$2+1,G345,$E$2+$E$2+2-G345))</f>
        <v>6</v>
      </c>
      <c r="C345" s="11" t="str">
        <f ca="1">IF(G345=$E$2+1,D341,INDIRECT(ADDRESS(4+MOD(IF(G345&lt;$E$2+1,G345,$E$2+$E$2+2-G345)-A345+2*$E$2+1,2*$E$2+1),3)))</f>
        <v>Player 5</v>
      </c>
      <c r="D345" s="9" t="str">
        <f ca="1" t="shared" si="12"/>
        <v>Player 7</v>
      </c>
      <c r="E345" s="10"/>
      <c r="F345" s="9"/>
      <c r="G345" s="5">
        <f>1+MOD(A345+D340-2,2*$E$2+1)</f>
        <v>8</v>
      </c>
    </row>
    <row r="346" spans="1:7" s="5" customFormat="1" ht="24.75" customHeight="1">
      <c r="A346" s="9">
        <v>3</v>
      </c>
      <c r="B346" s="11">
        <f t="shared" si="13"/>
        <v>5</v>
      </c>
      <c r="C346" s="11" t="str">
        <f ca="1">IF(G346=$E$2+1,D341,INDIRECT(ADDRESS(4+MOD(IF(G346&lt;$E$2+1,G346,$E$2+$E$2+2-G346)-A346+2*$E$2+1,2*$E$2+1),3)))</f>
        <v>Player 3</v>
      </c>
      <c r="D346" s="9" t="str">
        <f ca="1" t="shared" si="12"/>
        <v>Player 7</v>
      </c>
      <c r="E346" s="9"/>
      <c r="F346" s="9"/>
      <c r="G346" s="5">
        <f>1+MOD(A346+D340-2,2*$E$2+1)</f>
        <v>9</v>
      </c>
    </row>
    <row r="347" spans="1:7" s="5" customFormat="1" ht="24.75" customHeight="1">
      <c r="A347" s="9">
        <v>4</v>
      </c>
      <c r="B347" s="11">
        <f t="shared" si="13"/>
        <v>4</v>
      </c>
      <c r="C347" s="11" t="str">
        <f ca="1">IF(G347=$E$2+1,D341,INDIRECT(ADDRESS(4+MOD(IF(G347&lt;$E$2+1,G347,$E$2+$E$2+2-G347)-A347+2*$E$2+1,2*$E$2+1),3)))</f>
        <v>Player 1</v>
      </c>
      <c r="D347" s="9" t="str">
        <f ca="1" t="shared" si="12"/>
        <v>Player 7</v>
      </c>
      <c r="E347" s="9"/>
      <c r="F347" s="9"/>
      <c r="G347" s="5">
        <f>1+MOD(A347+D340-2,2*$E$2+1)</f>
        <v>10</v>
      </c>
    </row>
    <row r="348" spans="1:7" s="5" customFormat="1" ht="24.75" customHeight="1">
      <c r="A348" s="9">
        <v>5</v>
      </c>
      <c r="B348" s="11">
        <f t="shared" si="13"/>
        <v>3</v>
      </c>
      <c r="C348" s="11" t="str">
        <f ca="1">IF(G348=$E$2+1,D341,INDIRECT(ADDRESS(4+MOD(IF(G348&lt;$E$2+1,G348,$E$2+$E$2+2-G348)-A348+2*$E$2+1,2*$E$2+1),3)))</f>
        <v>Player 12</v>
      </c>
      <c r="D348" s="9" t="str">
        <f ca="1" t="shared" si="12"/>
        <v>Player 7</v>
      </c>
      <c r="E348" s="9"/>
      <c r="F348" s="9"/>
      <c r="G348" s="5">
        <f>1+MOD(A348+D340-2,2*$E$2+1)</f>
        <v>11</v>
      </c>
    </row>
    <row r="349" spans="1:7" s="5" customFormat="1" ht="24.75" customHeight="1">
      <c r="A349" s="9">
        <v>6</v>
      </c>
      <c r="B349" s="11">
        <f t="shared" si="13"/>
        <v>2</v>
      </c>
      <c r="C349" s="11" t="str">
        <f ca="1">IF(G349=$E$2+1,D341,INDIRECT(ADDRESS(4+MOD(IF(G349&lt;$E$2+1,G349,$E$2+$E$2+2-G349)-A349+2*$E$2+1,2*$E$2+1),3)))</f>
        <v>Player 10</v>
      </c>
      <c r="D349" s="9" t="str">
        <f ca="1" t="shared" si="12"/>
        <v>Player 7</v>
      </c>
      <c r="E349" s="9"/>
      <c r="F349" s="9"/>
      <c r="G349" s="5">
        <f>1+MOD(A349+D340-2,2*$E$2+1)</f>
        <v>12</v>
      </c>
    </row>
    <row r="350" spans="1:7" s="5" customFormat="1" ht="24.75" customHeight="1">
      <c r="A350" s="9">
        <v>7</v>
      </c>
      <c r="B350" s="11">
        <f t="shared" si="13"/>
        <v>1</v>
      </c>
      <c r="C350" s="11" t="str">
        <f ca="1">IF(G350=$E$2+1,D341,INDIRECT(ADDRESS(4+MOD(IF(G350&lt;$E$2+1,G350,$E$2+$E$2+2-G350)-A350+2*$E$2+1,2*$E$2+1),3)))</f>
        <v>Player 8</v>
      </c>
      <c r="D350" s="9" t="str">
        <f ca="1" t="shared" si="12"/>
        <v>Player 7</v>
      </c>
      <c r="E350" s="9"/>
      <c r="F350" s="9"/>
      <c r="G350" s="5">
        <f>1+MOD(A350+D340-2,2*$E$2+1)</f>
        <v>13</v>
      </c>
    </row>
    <row r="351" spans="1:7" s="5" customFormat="1" ht="24.75" customHeight="1">
      <c r="A351" s="9">
        <v>8</v>
      </c>
      <c r="B351" s="11">
        <f t="shared" si="13"/>
        <v>1</v>
      </c>
      <c r="C351" s="11" t="str">
        <f ca="1">IF(G351=$E$2+1,D341,INDIRECT(ADDRESS(4+MOD(IF(G351&lt;$E$2+1,G351,$E$2+$E$2+2-G351)-A351+2*$E$2+1,2*$E$2+1),3)))</f>
        <v>Player 7</v>
      </c>
      <c r="D351" s="9" t="str">
        <f ca="1" t="shared" si="12"/>
        <v>Player 6</v>
      </c>
      <c r="E351" s="9"/>
      <c r="F351" s="9"/>
      <c r="G351" s="5">
        <f>1+MOD(A351+D340-2,2*$E$2+1)</f>
        <v>1</v>
      </c>
    </row>
    <row r="352" spans="1:7" s="5" customFormat="1" ht="24.75" customHeight="1">
      <c r="A352" s="9">
        <v>9</v>
      </c>
      <c r="B352" s="11">
        <f t="shared" si="13"/>
        <v>2</v>
      </c>
      <c r="C352" s="11" t="str">
        <f ca="1">IF(G352=$E$2+1,D341,INDIRECT(ADDRESS(4+MOD(IF(G352&lt;$E$2+1,G352,$E$2+$E$2+2-G352)-A352+2*$E$2+1,2*$E$2+1),3)))</f>
        <v>Player 7</v>
      </c>
      <c r="D352" s="9" t="str">
        <f ca="1" t="shared" si="12"/>
        <v>Player 4</v>
      </c>
      <c r="E352" s="9"/>
      <c r="F352" s="9"/>
      <c r="G352" s="5">
        <f>1+MOD(A352+D340-2,2*$E$2+1)</f>
        <v>2</v>
      </c>
    </row>
    <row r="353" spans="1:7" s="5" customFormat="1" ht="24.75" customHeight="1">
      <c r="A353" s="9">
        <v>10</v>
      </c>
      <c r="B353" s="11">
        <f t="shared" si="13"/>
        <v>3</v>
      </c>
      <c r="C353" s="11" t="str">
        <f ca="1">IF(G353=$E$2+1,D341,INDIRECT(ADDRESS(4+MOD(IF(G353&lt;$E$2+1,G353,$E$2+$E$2+2-G353)-A353+2*$E$2+1,2*$E$2+1),3)))</f>
        <v>Player 7</v>
      </c>
      <c r="D353" s="9" t="str">
        <f ca="1" t="shared" si="12"/>
        <v>Player 2</v>
      </c>
      <c r="E353" s="9"/>
      <c r="F353" s="9"/>
      <c r="G353" s="5">
        <f>1+MOD(A353+D340-2,2*$E$2+1)</f>
        <v>3</v>
      </c>
    </row>
    <row r="354" spans="1:7" s="5" customFormat="1" ht="24.75" customHeight="1">
      <c r="A354" s="9">
        <v>11</v>
      </c>
      <c r="B354" s="11">
        <f t="shared" si="13"/>
        <v>4</v>
      </c>
      <c r="C354" s="11" t="str">
        <f ca="1">IF(G354=$E$2+1,D341,INDIRECT(ADDRESS(4+MOD(IF(G354&lt;$E$2+1,G354,$E$2+$E$2+2-G354)-A354+2*$E$2+1,2*$E$2+1),3)))</f>
        <v>Player 7</v>
      </c>
      <c r="D354" s="9" t="str">
        <f ca="1" t="shared" si="12"/>
        <v>Player 13 or Rest</v>
      </c>
      <c r="E354" s="9"/>
      <c r="F354" s="9"/>
      <c r="G354" s="5">
        <f>1+MOD(A354+D340-2,2*$E$2+1)</f>
        <v>4</v>
      </c>
    </row>
    <row r="355" spans="1:7" s="5" customFormat="1" ht="24.75" customHeight="1">
      <c r="A355" s="9">
        <v>12</v>
      </c>
      <c r="B355" s="11">
        <f t="shared" si="13"/>
        <v>5</v>
      </c>
      <c r="C355" s="11" t="str">
        <f ca="1">IF(G355=$E$2+1,D341,INDIRECT(ADDRESS(4+MOD(IF(G355&lt;$E$2+1,G355,$E$2+$E$2+2-G355)-A355+2*$E$2+1,2*$E$2+1),3)))</f>
        <v>Player 7</v>
      </c>
      <c r="D355" s="9" t="str">
        <f ca="1" t="shared" si="12"/>
        <v>Player 11</v>
      </c>
      <c r="E355" s="9"/>
      <c r="F355" s="9"/>
      <c r="G355" s="5">
        <f>1+MOD(A355+D340-2,2*$E$2+1)</f>
        <v>5</v>
      </c>
    </row>
    <row r="356" spans="1:7" s="5" customFormat="1" ht="24.75" customHeight="1">
      <c r="A356" s="9">
        <v>13</v>
      </c>
      <c r="B356" s="11">
        <f t="shared" si="13"/>
        <v>6</v>
      </c>
      <c r="C356" s="11" t="str">
        <f ca="1">IF(G356=$E$2+1,D341,INDIRECT(ADDRESS(4+MOD(IF(G356&lt;$E$2+1,G356,$E$2+$E$2+2-G356)-A356+2*$E$2+1,2*$E$2+1),3)))</f>
        <v>Player 7</v>
      </c>
      <c r="D356" s="9" t="str">
        <f ca="1" t="shared" si="12"/>
        <v>Player 9</v>
      </c>
      <c r="E356" s="9"/>
      <c r="F356" s="9"/>
      <c r="G356" s="5">
        <f>1+MOD(A356+D340-2,2*$E$2+1)</f>
        <v>6</v>
      </c>
    </row>
    <row r="357" s="5" customFormat="1" ht="24.75" customHeight="1">
      <c r="F357" s="6"/>
    </row>
    <row r="358" s="5" customFormat="1" ht="24.75" customHeight="1">
      <c r="F358" s="6"/>
    </row>
    <row r="359" s="5" customFormat="1" ht="24.75" customHeight="1">
      <c r="F359" s="6"/>
    </row>
    <row r="360" s="5" customFormat="1" ht="24.75" customHeight="1">
      <c r="F360" s="6"/>
    </row>
    <row r="361" spans="1:4" s="5" customFormat="1" ht="24.75" customHeight="1">
      <c r="A361" s="5" t="s">
        <v>25</v>
      </c>
      <c r="C361" s="7" t="s">
        <v>26</v>
      </c>
      <c r="D361" s="8">
        <v>8</v>
      </c>
    </row>
    <row r="362" spans="3:4" s="5" customFormat="1" ht="24.75" customHeight="1">
      <c r="C362" s="7" t="s">
        <v>27</v>
      </c>
      <c r="D362" s="8" t="str">
        <f ca="1">INDIRECT(ADDRESS(3+D361,3))</f>
        <v>Player 8</v>
      </c>
    </row>
    <row r="363" s="5" customFormat="1" ht="24.75" customHeight="1"/>
    <row r="364" spans="1:7" s="5" customFormat="1" ht="24.75" customHeight="1">
      <c r="A364" s="9" t="s">
        <v>30</v>
      </c>
      <c r="B364" s="16" t="s">
        <v>5</v>
      </c>
      <c r="C364" s="11" t="s">
        <v>11</v>
      </c>
      <c r="D364" s="9" t="s">
        <v>10</v>
      </c>
      <c r="E364" s="10" t="s">
        <v>3</v>
      </c>
      <c r="F364" s="9" t="s">
        <v>4</v>
      </c>
      <c r="G364" s="5" t="s">
        <v>28</v>
      </c>
    </row>
    <row r="365" spans="1:7" s="5" customFormat="1" ht="24.75" customHeight="1">
      <c r="A365" s="9">
        <v>1</v>
      </c>
      <c r="B365" s="11">
        <f>IF(G365=$E$2+1,0,IF(G365&lt;$E$2+1,G365,$E$2+$E$2+2-G365))</f>
        <v>6</v>
      </c>
      <c r="C365" s="11" t="str">
        <f ca="1">IF(G365=$E$2+1,D362,INDIRECT(ADDRESS(4+MOD(IF(G365&lt;$E$2+1,G365,$E$2+$E$2+2-G365)-A365+2*$E$2+1,2*$E$2+1),3)))</f>
        <v>Player 6</v>
      </c>
      <c r="D365" s="9" t="str">
        <f aca="true" ca="1" t="shared" si="14" ref="D365:D377">IF(G365=$E$2+1,$F$3,INDIRECT(ADDRESS(4+MOD(IF(G365&lt;$E$2+1,$E$2+$E$2+2-G365,G365)-A365+2*$E$2+1,2*$E$2+1),3)))</f>
        <v>Player 8</v>
      </c>
      <c r="E365" s="10"/>
      <c r="F365" s="9"/>
      <c r="G365" s="5">
        <f>1+MOD(A365+D361-2,2*$E$2+1)</f>
        <v>8</v>
      </c>
    </row>
    <row r="366" spans="1:7" s="5" customFormat="1" ht="24.75" customHeight="1">
      <c r="A366" s="9">
        <v>2</v>
      </c>
      <c r="B366" s="11">
        <f aca="true" t="shared" si="15" ref="B366:B377">IF(G366=$E$2+1,0,IF(G366&lt;$E$2+1,G366,$E$2+$E$2+2-G366))</f>
        <v>5</v>
      </c>
      <c r="C366" s="11" t="str">
        <f ca="1">IF(G366=$E$2+1,D362,INDIRECT(ADDRESS(4+MOD(IF(G366&lt;$E$2+1,G366,$E$2+$E$2+2-G366)-A366+2*$E$2+1,2*$E$2+1),3)))</f>
        <v>Player 4</v>
      </c>
      <c r="D366" s="9" t="str">
        <f ca="1" t="shared" si="14"/>
        <v>Player 8</v>
      </c>
      <c r="E366" s="10"/>
      <c r="F366" s="9"/>
      <c r="G366" s="5">
        <f>1+MOD(A366+D361-2,2*$E$2+1)</f>
        <v>9</v>
      </c>
    </row>
    <row r="367" spans="1:7" s="5" customFormat="1" ht="24.75" customHeight="1">
      <c r="A367" s="9">
        <v>3</v>
      </c>
      <c r="B367" s="11">
        <f t="shared" si="15"/>
        <v>4</v>
      </c>
      <c r="C367" s="11" t="str">
        <f ca="1">IF(G367=$E$2+1,D362,INDIRECT(ADDRESS(4+MOD(IF(G367&lt;$E$2+1,G367,$E$2+$E$2+2-G367)-A367+2*$E$2+1,2*$E$2+1),3)))</f>
        <v>Player 2</v>
      </c>
      <c r="D367" s="9" t="str">
        <f ca="1" t="shared" si="14"/>
        <v>Player 8</v>
      </c>
      <c r="E367" s="9"/>
      <c r="F367" s="9"/>
      <c r="G367" s="5">
        <f>1+MOD(A367+D361-2,2*$E$2+1)</f>
        <v>10</v>
      </c>
    </row>
    <row r="368" spans="1:7" s="5" customFormat="1" ht="24.75" customHeight="1">
      <c r="A368" s="9">
        <v>4</v>
      </c>
      <c r="B368" s="11">
        <f t="shared" si="15"/>
        <v>3</v>
      </c>
      <c r="C368" s="11" t="str">
        <f ca="1">IF(G368=$E$2+1,D362,INDIRECT(ADDRESS(4+MOD(IF(G368&lt;$E$2+1,G368,$E$2+$E$2+2-G368)-A368+2*$E$2+1,2*$E$2+1),3)))</f>
        <v>Player 13 or Rest</v>
      </c>
      <c r="D368" s="9" t="str">
        <f ca="1" t="shared" si="14"/>
        <v>Player 8</v>
      </c>
      <c r="E368" s="9"/>
      <c r="F368" s="9"/>
      <c r="G368" s="5">
        <f>1+MOD(A368+D361-2,2*$E$2+1)</f>
        <v>11</v>
      </c>
    </row>
    <row r="369" spans="1:7" s="5" customFormat="1" ht="24.75" customHeight="1">
      <c r="A369" s="9">
        <v>5</v>
      </c>
      <c r="B369" s="11">
        <f t="shared" si="15"/>
        <v>2</v>
      </c>
      <c r="C369" s="11" t="str">
        <f ca="1">IF(G369=$E$2+1,D362,INDIRECT(ADDRESS(4+MOD(IF(G369&lt;$E$2+1,G369,$E$2+$E$2+2-G369)-A369+2*$E$2+1,2*$E$2+1),3)))</f>
        <v>Player 11</v>
      </c>
      <c r="D369" s="9" t="str">
        <f ca="1" t="shared" si="14"/>
        <v>Player 8</v>
      </c>
      <c r="E369" s="9"/>
      <c r="F369" s="9"/>
      <c r="G369" s="5">
        <f>1+MOD(A369+D361-2,2*$E$2+1)</f>
        <v>12</v>
      </c>
    </row>
    <row r="370" spans="1:7" s="5" customFormat="1" ht="24.75" customHeight="1">
      <c r="A370" s="9">
        <v>6</v>
      </c>
      <c r="B370" s="11">
        <f t="shared" si="15"/>
        <v>1</v>
      </c>
      <c r="C370" s="11" t="str">
        <f ca="1">IF(G370=$E$2+1,D362,INDIRECT(ADDRESS(4+MOD(IF(G370&lt;$E$2+1,G370,$E$2+$E$2+2-G370)-A370+2*$E$2+1,2*$E$2+1),3)))</f>
        <v>Player 9</v>
      </c>
      <c r="D370" s="9" t="str">
        <f ca="1" t="shared" si="14"/>
        <v>Player 8</v>
      </c>
      <c r="E370" s="9"/>
      <c r="F370" s="9"/>
      <c r="G370" s="5">
        <f>1+MOD(A370+D361-2,2*$E$2+1)</f>
        <v>13</v>
      </c>
    </row>
    <row r="371" spans="1:7" s="5" customFormat="1" ht="24.75" customHeight="1">
      <c r="A371" s="9">
        <v>7</v>
      </c>
      <c r="B371" s="11">
        <f t="shared" si="15"/>
        <v>1</v>
      </c>
      <c r="C371" s="11" t="str">
        <f ca="1">IF(G371=$E$2+1,D362,INDIRECT(ADDRESS(4+MOD(IF(G371&lt;$E$2+1,G371,$E$2+$E$2+2-G371)-A371+2*$E$2+1,2*$E$2+1),3)))</f>
        <v>Player 8</v>
      </c>
      <c r="D371" s="9" t="str">
        <f ca="1" t="shared" si="14"/>
        <v>Player 7</v>
      </c>
      <c r="E371" s="9"/>
      <c r="F371" s="9"/>
      <c r="G371" s="5">
        <f>1+MOD(A371+D361-2,2*$E$2+1)</f>
        <v>1</v>
      </c>
    </row>
    <row r="372" spans="1:7" s="5" customFormat="1" ht="24.75" customHeight="1">
      <c r="A372" s="9">
        <v>8</v>
      </c>
      <c r="B372" s="11">
        <f t="shared" si="15"/>
        <v>2</v>
      </c>
      <c r="C372" s="11" t="str">
        <f ca="1">IF(G372=$E$2+1,D362,INDIRECT(ADDRESS(4+MOD(IF(G372&lt;$E$2+1,G372,$E$2+$E$2+2-G372)-A372+2*$E$2+1,2*$E$2+1),3)))</f>
        <v>Player 8</v>
      </c>
      <c r="D372" s="9" t="str">
        <f ca="1" t="shared" si="14"/>
        <v>Player 5</v>
      </c>
      <c r="E372" s="9"/>
      <c r="F372" s="9"/>
      <c r="G372" s="5">
        <f>1+MOD(A372+D361-2,2*$E$2+1)</f>
        <v>2</v>
      </c>
    </row>
    <row r="373" spans="1:7" s="5" customFormat="1" ht="24.75" customHeight="1">
      <c r="A373" s="9">
        <v>9</v>
      </c>
      <c r="B373" s="11">
        <f t="shared" si="15"/>
        <v>3</v>
      </c>
      <c r="C373" s="11" t="str">
        <f ca="1">IF(G373=$E$2+1,D362,INDIRECT(ADDRESS(4+MOD(IF(G373&lt;$E$2+1,G373,$E$2+$E$2+2-G373)-A373+2*$E$2+1,2*$E$2+1),3)))</f>
        <v>Player 8</v>
      </c>
      <c r="D373" s="9" t="str">
        <f ca="1" t="shared" si="14"/>
        <v>Player 3</v>
      </c>
      <c r="E373" s="9"/>
      <c r="F373" s="9"/>
      <c r="G373" s="5">
        <f>1+MOD(A373+D361-2,2*$E$2+1)</f>
        <v>3</v>
      </c>
    </row>
    <row r="374" spans="1:7" s="5" customFormat="1" ht="24.75" customHeight="1">
      <c r="A374" s="9">
        <v>10</v>
      </c>
      <c r="B374" s="11">
        <f t="shared" si="15"/>
        <v>4</v>
      </c>
      <c r="C374" s="11" t="str">
        <f ca="1">IF(G374=$E$2+1,D362,INDIRECT(ADDRESS(4+MOD(IF(G374&lt;$E$2+1,G374,$E$2+$E$2+2-G374)-A374+2*$E$2+1,2*$E$2+1),3)))</f>
        <v>Player 8</v>
      </c>
      <c r="D374" s="9" t="str">
        <f ca="1" t="shared" si="14"/>
        <v>Player 1</v>
      </c>
      <c r="E374" s="9"/>
      <c r="F374" s="9"/>
      <c r="G374" s="5">
        <f>1+MOD(A374+D361-2,2*$E$2+1)</f>
        <v>4</v>
      </c>
    </row>
    <row r="375" spans="1:7" s="5" customFormat="1" ht="24.75" customHeight="1">
      <c r="A375" s="9">
        <v>11</v>
      </c>
      <c r="B375" s="11">
        <f t="shared" si="15"/>
        <v>5</v>
      </c>
      <c r="C375" s="11" t="str">
        <f ca="1">IF(G375=$E$2+1,D362,INDIRECT(ADDRESS(4+MOD(IF(G375&lt;$E$2+1,G375,$E$2+$E$2+2-G375)-A375+2*$E$2+1,2*$E$2+1),3)))</f>
        <v>Player 8</v>
      </c>
      <c r="D375" s="9" t="str">
        <f ca="1" t="shared" si="14"/>
        <v>Player 12</v>
      </c>
      <c r="E375" s="9"/>
      <c r="F375" s="9"/>
      <c r="G375" s="5">
        <f>1+MOD(A375+D361-2,2*$E$2+1)</f>
        <v>5</v>
      </c>
    </row>
    <row r="376" spans="1:7" s="5" customFormat="1" ht="24.75" customHeight="1">
      <c r="A376" s="9">
        <v>12</v>
      </c>
      <c r="B376" s="11">
        <f t="shared" si="15"/>
        <v>6</v>
      </c>
      <c r="C376" s="11" t="str">
        <f ca="1">IF(G376=$E$2+1,D362,INDIRECT(ADDRESS(4+MOD(IF(G376&lt;$E$2+1,G376,$E$2+$E$2+2-G376)-A376+2*$E$2+1,2*$E$2+1),3)))</f>
        <v>Player 8</v>
      </c>
      <c r="D376" s="9" t="str">
        <f ca="1" t="shared" si="14"/>
        <v>Player 10</v>
      </c>
      <c r="E376" s="9"/>
      <c r="F376" s="9"/>
      <c r="G376" s="5">
        <f>1+MOD(A376+D361-2,2*$E$2+1)</f>
        <v>6</v>
      </c>
    </row>
    <row r="377" spans="1:7" s="5" customFormat="1" ht="24.75" customHeight="1">
      <c r="A377" s="9">
        <v>13</v>
      </c>
      <c r="B377" s="11">
        <f t="shared" si="15"/>
        <v>0</v>
      </c>
      <c r="C377" s="11" t="str">
        <f ca="1">IF(G377=$E$2+1,D362,INDIRECT(ADDRESS(4+MOD(IF(G377&lt;$E$2+1,G377,$E$2+$E$2+2-G377)-A377+2*$E$2+1,2*$E$2+1),3)))</f>
        <v>Player 8</v>
      </c>
      <c r="D377" s="9" t="str">
        <f ca="1" t="shared" si="14"/>
        <v>Rest</v>
      </c>
      <c r="E377" s="9"/>
      <c r="F377" s="9"/>
      <c r="G377" s="5">
        <f>1+MOD(A377+D361-2,2*$E$2+1)</f>
        <v>7</v>
      </c>
    </row>
    <row r="378" s="5" customFormat="1" ht="24.75" customHeight="1">
      <c r="F378" s="6"/>
    </row>
    <row r="379" s="5" customFormat="1" ht="24.75" customHeight="1">
      <c r="F379" s="6"/>
    </row>
    <row r="380" s="5" customFormat="1" ht="24.75" customHeight="1">
      <c r="F380" s="6"/>
    </row>
    <row r="381" s="5" customFormat="1" ht="24.75" customHeight="1">
      <c r="F381" s="6"/>
    </row>
    <row r="382" spans="1:4" s="5" customFormat="1" ht="24.75" customHeight="1">
      <c r="A382" s="5" t="s">
        <v>25</v>
      </c>
      <c r="C382" s="7" t="s">
        <v>26</v>
      </c>
      <c r="D382" s="8">
        <v>9</v>
      </c>
    </row>
    <row r="383" spans="3:4" s="5" customFormat="1" ht="24.75" customHeight="1">
      <c r="C383" s="7" t="s">
        <v>27</v>
      </c>
      <c r="D383" s="8" t="str">
        <f ca="1">INDIRECT(ADDRESS(3+D382,3))</f>
        <v>Player 9</v>
      </c>
    </row>
    <row r="384" s="5" customFormat="1" ht="24.75" customHeight="1"/>
    <row r="385" spans="1:7" s="5" customFormat="1" ht="24.75" customHeight="1">
      <c r="A385" s="9" t="s">
        <v>30</v>
      </c>
      <c r="B385" s="16" t="s">
        <v>5</v>
      </c>
      <c r="C385" s="11" t="s">
        <v>11</v>
      </c>
      <c r="D385" s="9" t="s">
        <v>10</v>
      </c>
      <c r="E385" s="10" t="s">
        <v>3</v>
      </c>
      <c r="F385" s="9" t="s">
        <v>4</v>
      </c>
      <c r="G385" s="5" t="s">
        <v>28</v>
      </c>
    </row>
    <row r="386" spans="1:7" s="5" customFormat="1" ht="24.75" customHeight="1">
      <c r="A386" s="9">
        <v>1</v>
      </c>
      <c r="B386" s="11">
        <f>IF(G386=$E$2+1,0,IF(G386&lt;$E$2+1,G386,$E$2+$E$2+2-G386))</f>
        <v>5</v>
      </c>
      <c r="C386" s="11" t="str">
        <f ca="1">IF(G386=$E$2+1,D383,INDIRECT(ADDRESS(4+MOD(IF(G386&lt;$E$2+1,G386,$E$2+$E$2+2-G386)-A386+2*$E$2+1,2*$E$2+1),3)))</f>
        <v>Player 5</v>
      </c>
      <c r="D386" s="9" t="str">
        <f aca="true" ca="1" t="shared" si="16" ref="D386:D398">IF(G386=$E$2+1,$F$3,INDIRECT(ADDRESS(4+MOD(IF(G386&lt;$E$2+1,$E$2+$E$2+2-G386,G386)-A386+2*$E$2+1,2*$E$2+1),3)))</f>
        <v>Player 9</v>
      </c>
      <c r="E386" s="10"/>
      <c r="F386" s="9"/>
      <c r="G386" s="5">
        <f>1+MOD(A386+D382-2,2*$E$2+1)</f>
        <v>9</v>
      </c>
    </row>
    <row r="387" spans="1:7" s="5" customFormat="1" ht="24.75" customHeight="1">
      <c r="A387" s="9">
        <v>2</v>
      </c>
      <c r="B387" s="11">
        <f aca="true" t="shared" si="17" ref="B387:B398">IF(G387=$E$2+1,0,IF(G387&lt;$E$2+1,G387,$E$2+$E$2+2-G387))</f>
        <v>4</v>
      </c>
      <c r="C387" s="11" t="str">
        <f ca="1">IF(G387=$E$2+1,D383,INDIRECT(ADDRESS(4+MOD(IF(G387&lt;$E$2+1,G387,$E$2+$E$2+2-G387)-A387+2*$E$2+1,2*$E$2+1),3)))</f>
        <v>Player 3</v>
      </c>
      <c r="D387" s="9" t="str">
        <f ca="1" t="shared" si="16"/>
        <v>Player 9</v>
      </c>
      <c r="E387" s="10"/>
      <c r="F387" s="9"/>
      <c r="G387" s="5">
        <f>1+MOD(A387+D382-2,2*$E$2+1)</f>
        <v>10</v>
      </c>
    </row>
    <row r="388" spans="1:7" s="5" customFormat="1" ht="24.75" customHeight="1">
      <c r="A388" s="9">
        <v>3</v>
      </c>
      <c r="B388" s="11">
        <f t="shared" si="17"/>
        <v>3</v>
      </c>
      <c r="C388" s="11" t="str">
        <f ca="1">IF(G388=$E$2+1,D383,INDIRECT(ADDRESS(4+MOD(IF(G388&lt;$E$2+1,G388,$E$2+$E$2+2-G388)-A388+2*$E$2+1,2*$E$2+1),3)))</f>
        <v>Player 1</v>
      </c>
      <c r="D388" s="9" t="str">
        <f ca="1" t="shared" si="16"/>
        <v>Player 9</v>
      </c>
      <c r="E388" s="9"/>
      <c r="F388" s="9"/>
      <c r="G388" s="5">
        <f>1+MOD(A388+D382-2,2*$E$2+1)</f>
        <v>11</v>
      </c>
    </row>
    <row r="389" spans="1:7" s="5" customFormat="1" ht="24.75" customHeight="1">
      <c r="A389" s="9">
        <v>4</v>
      </c>
      <c r="B389" s="11">
        <f t="shared" si="17"/>
        <v>2</v>
      </c>
      <c r="C389" s="11" t="str">
        <f ca="1">IF(G389=$E$2+1,D383,INDIRECT(ADDRESS(4+MOD(IF(G389&lt;$E$2+1,G389,$E$2+$E$2+2-G389)-A389+2*$E$2+1,2*$E$2+1),3)))</f>
        <v>Player 12</v>
      </c>
      <c r="D389" s="9" t="str">
        <f ca="1" t="shared" si="16"/>
        <v>Player 9</v>
      </c>
      <c r="E389" s="9"/>
      <c r="F389" s="9"/>
      <c r="G389" s="5">
        <f>1+MOD(A389+D382-2,2*$E$2+1)</f>
        <v>12</v>
      </c>
    </row>
    <row r="390" spans="1:7" s="5" customFormat="1" ht="24.75" customHeight="1">
      <c r="A390" s="9">
        <v>5</v>
      </c>
      <c r="B390" s="11">
        <f t="shared" si="17"/>
        <v>1</v>
      </c>
      <c r="C390" s="11" t="str">
        <f ca="1">IF(G390=$E$2+1,D383,INDIRECT(ADDRESS(4+MOD(IF(G390&lt;$E$2+1,G390,$E$2+$E$2+2-G390)-A390+2*$E$2+1,2*$E$2+1),3)))</f>
        <v>Player 10</v>
      </c>
      <c r="D390" s="9" t="str">
        <f ca="1" t="shared" si="16"/>
        <v>Player 9</v>
      </c>
      <c r="E390" s="9"/>
      <c r="F390" s="9"/>
      <c r="G390" s="5">
        <f>1+MOD(A390+D382-2,2*$E$2+1)</f>
        <v>13</v>
      </c>
    </row>
    <row r="391" spans="1:7" s="5" customFormat="1" ht="24.75" customHeight="1">
      <c r="A391" s="9">
        <v>6</v>
      </c>
      <c r="B391" s="11">
        <f t="shared" si="17"/>
        <v>1</v>
      </c>
      <c r="C391" s="11" t="str">
        <f ca="1">IF(G391=$E$2+1,D383,INDIRECT(ADDRESS(4+MOD(IF(G391&lt;$E$2+1,G391,$E$2+$E$2+2-G391)-A391+2*$E$2+1,2*$E$2+1),3)))</f>
        <v>Player 9</v>
      </c>
      <c r="D391" s="9" t="str">
        <f ca="1" t="shared" si="16"/>
        <v>Player 8</v>
      </c>
      <c r="E391" s="9"/>
      <c r="F391" s="9"/>
      <c r="G391" s="5">
        <f>1+MOD(A391+D382-2,2*$E$2+1)</f>
        <v>1</v>
      </c>
    </row>
    <row r="392" spans="1:7" s="5" customFormat="1" ht="24.75" customHeight="1">
      <c r="A392" s="9">
        <v>7</v>
      </c>
      <c r="B392" s="11">
        <f t="shared" si="17"/>
        <v>2</v>
      </c>
      <c r="C392" s="11" t="str">
        <f ca="1">IF(G392=$E$2+1,D383,INDIRECT(ADDRESS(4+MOD(IF(G392&lt;$E$2+1,G392,$E$2+$E$2+2-G392)-A392+2*$E$2+1,2*$E$2+1),3)))</f>
        <v>Player 9</v>
      </c>
      <c r="D392" s="9" t="str">
        <f ca="1" t="shared" si="16"/>
        <v>Player 6</v>
      </c>
      <c r="E392" s="9"/>
      <c r="F392" s="9"/>
      <c r="G392" s="5">
        <f>1+MOD(A392+D382-2,2*$E$2+1)</f>
        <v>2</v>
      </c>
    </row>
    <row r="393" spans="1:7" s="5" customFormat="1" ht="24.75" customHeight="1">
      <c r="A393" s="9">
        <v>8</v>
      </c>
      <c r="B393" s="11">
        <f t="shared" si="17"/>
        <v>3</v>
      </c>
      <c r="C393" s="11" t="str">
        <f ca="1">IF(G393=$E$2+1,D383,INDIRECT(ADDRESS(4+MOD(IF(G393&lt;$E$2+1,G393,$E$2+$E$2+2-G393)-A393+2*$E$2+1,2*$E$2+1),3)))</f>
        <v>Player 9</v>
      </c>
      <c r="D393" s="9" t="str">
        <f ca="1" t="shared" si="16"/>
        <v>Player 4</v>
      </c>
      <c r="E393" s="9"/>
      <c r="F393" s="9"/>
      <c r="G393" s="5">
        <f>1+MOD(A393+D382-2,2*$E$2+1)</f>
        <v>3</v>
      </c>
    </row>
    <row r="394" spans="1:7" s="5" customFormat="1" ht="24.75" customHeight="1">
      <c r="A394" s="9">
        <v>9</v>
      </c>
      <c r="B394" s="11">
        <f t="shared" si="17"/>
        <v>4</v>
      </c>
      <c r="C394" s="11" t="str">
        <f ca="1">IF(G394=$E$2+1,D383,INDIRECT(ADDRESS(4+MOD(IF(G394&lt;$E$2+1,G394,$E$2+$E$2+2-G394)-A394+2*$E$2+1,2*$E$2+1),3)))</f>
        <v>Player 9</v>
      </c>
      <c r="D394" s="9" t="str">
        <f ca="1" t="shared" si="16"/>
        <v>Player 2</v>
      </c>
      <c r="E394" s="9"/>
      <c r="F394" s="9"/>
      <c r="G394" s="5">
        <f>1+MOD(A394+D382-2,2*$E$2+1)</f>
        <v>4</v>
      </c>
    </row>
    <row r="395" spans="1:7" s="5" customFormat="1" ht="24.75" customHeight="1">
      <c r="A395" s="9">
        <v>10</v>
      </c>
      <c r="B395" s="11">
        <f t="shared" si="17"/>
        <v>5</v>
      </c>
      <c r="C395" s="11" t="str">
        <f ca="1">IF(G395=$E$2+1,D383,INDIRECT(ADDRESS(4+MOD(IF(G395&lt;$E$2+1,G395,$E$2+$E$2+2-G395)-A395+2*$E$2+1,2*$E$2+1),3)))</f>
        <v>Player 9</v>
      </c>
      <c r="D395" s="9" t="str">
        <f ca="1" t="shared" si="16"/>
        <v>Player 13 or Rest</v>
      </c>
      <c r="E395" s="9"/>
      <c r="F395" s="9"/>
      <c r="G395" s="5">
        <f>1+MOD(A395+D382-2,2*$E$2+1)</f>
        <v>5</v>
      </c>
    </row>
    <row r="396" spans="1:7" s="5" customFormat="1" ht="24.75" customHeight="1">
      <c r="A396" s="9">
        <v>11</v>
      </c>
      <c r="B396" s="11">
        <f t="shared" si="17"/>
        <v>6</v>
      </c>
      <c r="C396" s="11" t="str">
        <f ca="1">IF(G396=$E$2+1,D383,INDIRECT(ADDRESS(4+MOD(IF(G396&lt;$E$2+1,G396,$E$2+$E$2+2-G396)-A396+2*$E$2+1,2*$E$2+1),3)))</f>
        <v>Player 9</v>
      </c>
      <c r="D396" s="9" t="str">
        <f ca="1" t="shared" si="16"/>
        <v>Player 11</v>
      </c>
      <c r="E396" s="9"/>
      <c r="F396" s="9"/>
      <c r="G396" s="5">
        <f>1+MOD(A396+D382-2,2*$E$2+1)</f>
        <v>6</v>
      </c>
    </row>
    <row r="397" spans="1:7" s="5" customFormat="1" ht="24.75" customHeight="1">
      <c r="A397" s="9">
        <v>12</v>
      </c>
      <c r="B397" s="11">
        <f t="shared" si="17"/>
        <v>0</v>
      </c>
      <c r="C397" s="11" t="str">
        <f ca="1">IF(G397=$E$2+1,D383,INDIRECT(ADDRESS(4+MOD(IF(G397&lt;$E$2+1,G397,$E$2+$E$2+2-G397)-A397+2*$E$2+1,2*$E$2+1),3)))</f>
        <v>Player 9</v>
      </c>
      <c r="D397" s="9" t="str">
        <f ca="1" t="shared" si="16"/>
        <v>Rest</v>
      </c>
      <c r="E397" s="9"/>
      <c r="F397" s="9"/>
      <c r="G397" s="5">
        <f>1+MOD(A397+D382-2,2*$E$2+1)</f>
        <v>7</v>
      </c>
    </row>
    <row r="398" spans="1:7" s="5" customFormat="1" ht="24.75" customHeight="1">
      <c r="A398" s="9">
        <v>13</v>
      </c>
      <c r="B398" s="11">
        <f t="shared" si="17"/>
        <v>6</v>
      </c>
      <c r="C398" s="11" t="str">
        <f ca="1">IF(G398=$E$2+1,D383,INDIRECT(ADDRESS(4+MOD(IF(G398&lt;$E$2+1,G398,$E$2+$E$2+2-G398)-A398+2*$E$2+1,2*$E$2+1),3)))</f>
        <v>Player 7</v>
      </c>
      <c r="D398" s="9" t="str">
        <f ca="1" t="shared" si="16"/>
        <v>Player 9</v>
      </c>
      <c r="E398" s="9"/>
      <c r="F398" s="9"/>
      <c r="G398" s="5">
        <f>1+MOD(A398+D382-2,2*$E$2+1)</f>
        <v>8</v>
      </c>
    </row>
    <row r="399" s="5" customFormat="1" ht="24.75" customHeight="1">
      <c r="F399" s="6"/>
    </row>
    <row r="400" s="5" customFormat="1" ht="24.75" customHeight="1">
      <c r="F400" s="6"/>
    </row>
    <row r="401" s="5" customFormat="1" ht="24.75" customHeight="1">
      <c r="F401" s="6"/>
    </row>
    <row r="402" s="5" customFormat="1" ht="24.75" customHeight="1">
      <c r="F402" s="6"/>
    </row>
    <row r="403" spans="1:4" s="5" customFormat="1" ht="24.75" customHeight="1">
      <c r="A403" s="5" t="s">
        <v>25</v>
      </c>
      <c r="C403" s="7" t="s">
        <v>26</v>
      </c>
      <c r="D403" s="8">
        <v>10</v>
      </c>
    </row>
    <row r="404" spans="3:4" s="5" customFormat="1" ht="24.75" customHeight="1">
      <c r="C404" s="7" t="s">
        <v>27</v>
      </c>
      <c r="D404" s="8" t="str">
        <f ca="1">INDIRECT(ADDRESS(3+D403,3))</f>
        <v>Player 10</v>
      </c>
    </row>
    <row r="405" s="5" customFormat="1" ht="24.75" customHeight="1"/>
    <row r="406" spans="1:7" s="5" customFormat="1" ht="24.75" customHeight="1">
      <c r="A406" s="9" t="s">
        <v>30</v>
      </c>
      <c r="B406" s="16" t="s">
        <v>5</v>
      </c>
      <c r="C406" s="11" t="s">
        <v>11</v>
      </c>
      <c r="D406" s="9" t="s">
        <v>10</v>
      </c>
      <c r="E406" s="10" t="s">
        <v>3</v>
      </c>
      <c r="F406" s="9" t="s">
        <v>4</v>
      </c>
      <c r="G406" s="5" t="s">
        <v>28</v>
      </c>
    </row>
    <row r="407" spans="1:7" s="5" customFormat="1" ht="24.75" customHeight="1">
      <c r="A407" s="9">
        <v>1</v>
      </c>
      <c r="B407" s="11">
        <f>IF(G407=$E$2+1,0,IF(G407&lt;$E$2+1,G407,$E$2+$E$2+2-G407))</f>
        <v>4</v>
      </c>
      <c r="C407" s="11" t="str">
        <f ca="1">IF(G407=$E$2+1,D404,INDIRECT(ADDRESS(4+MOD(IF(G407&lt;$E$2+1,G407,$E$2+$E$2+2-G407)-A407+2*$E$2+1,2*$E$2+1),3)))</f>
        <v>Player 4</v>
      </c>
      <c r="D407" s="9" t="str">
        <f aca="true" ca="1" t="shared" si="18" ref="D407:D419">IF(G407=$E$2+1,$F$3,INDIRECT(ADDRESS(4+MOD(IF(G407&lt;$E$2+1,$E$2+$E$2+2-G407,G407)-A407+2*$E$2+1,2*$E$2+1),3)))</f>
        <v>Player 10</v>
      </c>
      <c r="E407" s="10"/>
      <c r="F407" s="9"/>
      <c r="G407" s="5">
        <f>1+MOD(A407+D403-2,2*$E$2+1)</f>
        <v>10</v>
      </c>
    </row>
    <row r="408" spans="1:7" s="5" customFormat="1" ht="24.75" customHeight="1">
      <c r="A408" s="9">
        <v>2</v>
      </c>
      <c r="B408" s="11">
        <f aca="true" t="shared" si="19" ref="B408:B419">IF(G408=$E$2+1,0,IF(G408&lt;$E$2+1,G408,$E$2+$E$2+2-G408))</f>
        <v>3</v>
      </c>
      <c r="C408" s="11" t="str">
        <f ca="1">IF(G408=$E$2+1,D404,INDIRECT(ADDRESS(4+MOD(IF(G408&lt;$E$2+1,G408,$E$2+$E$2+2-G408)-A408+2*$E$2+1,2*$E$2+1),3)))</f>
        <v>Player 2</v>
      </c>
      <c r="D408" s="9" t="str">
        <f ca="1" t="shared" si="18"/>
        <v>Player 10</v>
      </c>
      <c r="E408" s="10"/>
      <c r="F408" s="9"/>
      <c r="G408" s="5">
        <f>1+MOD(A408+D403-2,2*$E$2+1)</f>
        <v>11</v>
      </c>
    </row>
    <row r="409" spans="1:7" s="5" customFormat="1" ht="24.75" customHeight="1">
      <c r="A409" s="9">
        <v>3</v>
      </c>
      <c r="B409" s="11">
        <f t="shared" si="19"/>
        <v>2</v>
      </c>
      <c r="C409" s="11" t="str">
        <f ca="1">IF(G409=$E$2+1,D404,INDIRECT(ADDRESS(4+MOD(IF(G409&lt;$E$2+1,G409,$E$2+$E$2+2-G409)-A409+2*$E$2+1,2*$E$2+1),3)))</f>
        <v>Player 13 or Rest</v>
      </c>
      <c r="D409" s="9" t="str">
        <f ca="1" t="shared" si="18"/>
        <v>Player 10</v>
      </c>
      <c r="E409" s="9"/>
      <c r="F409" s="9"/>
      <c r="G409" s="5">
        <f>1+MOD(A409+D403-2,2*$E$2+1)</f>
        <v>12</v>
      </c>
    </row>
    <row r="410" spans="1:7" s="5" customFormat="1" ht="24.75" customHeight="1">
      <c r="A410" s="9">
        <v>4</v>
      </c>
      <c r="B410" s="11">
        <f t="shared" si="19"/>
        <v>1</v>
      </c>
      <c r="C410" s="11" t="str">
        <f ca="1">IF(G410=$E$2+1,D404,INDIRECT(ADDRESS(4+MOD(IF(G410&lt;$E$2+1,G410,$E$2+$E$2+2-G410)-A410+2*$E$2+1,2*$E$2+1),3)))</f>
        <v>Player 11</v>
      </c>
      <c r="D410" s="9" t="str">
        <f ca="1" t="shared" si="18"/>
        <v>Player 10</v>
      </c>
      <c r="E410" s="9"/>
      <c r="F410" s="9"/>
      <c r="G410" s="5">
        <f>1+MOD(A410+D403-2,2*$E$2+1)</f>
        <v>13</v>
      </c>
    </row>
    <row r="411" spans="1:7" s="5" customFormat="1" ht="24.75" customHeight="1">
      <c r="A411" s="9">
        <v>5</v>
      </c>
      <c r="B411" s="11">
        <f t="shared" si="19"/>
        <v>1</v>
      </c>
      <c r="C411" s="11" t="str">
        <f ca="1">IF(G411=$E$2+1,D404,INDIRECT(ADDRESS(4+MOD(IF(G411&lt;$E$2+1,G411,$E$2+$E$2+2-G411)-A411+2*$E$2+1,2*$E$2+1),3)))</f>
        <v>Player 10</v>
      </c>
      <c r="D411" s="9" t="str">
        <f ca="1" t="shared" si="18"/>
        <v>Player 9</v>
      </c>
      <c r="E411" s="9"/>
      <c r="F411" s="9"/>
      <c r="G411" s="5">
        <f>1+MOD(A411+D403-2,2*$E$2+1)</f>
        <v>1</v>
      </c>
    </row>
    <row r="412" spans="1:7" s="5" customFormat="1" ht="24.75" customHeight="1">
      <c r="A412" s="9">
        <v>6</v>
      </c>
      <c r="B412" s="11">
        <f t="shared" si="19"/>
        <v>2</v>
      </c>
      <c r="C412" s="11" t="str">
        <f ca="1">IF(G412=$E$2+1,D404,INDIRECT(ADDRESS(4+MOD(IF(G412&lt;$E$2+1,G412,$E$2+$E$2+2-G412)-A412+2*$E$2+1,2*$E$2+1),3)))</f>
        <v>Player 10</v>
      </c>
      <c r="D412" s="9" t="str">
        <f ca="1" t="shared" si="18"/>
        <v>Player 7</v>
      </c>
      <c r="E412" s="9"/>
      <c r="F412" s="9"/>
      <c r="G412" s="5">
        <f>1+MOD(A412+D403-2,2*$E$2+1)</f>
        <v>2</v>
      </c>
    </row>
    <row r="413" spans="1:7" s="5" customFormat="1" ht="24.75" customHeight="1">
      <c r="A413" s="9">
        <v>7</v>
      </c>
      <c r="B413" s="11">
        <f t="shared" si="19"/>
        <v>3</v>
      </c>
      <c r="C413" s="11" t="str">
        <f ca="1">IF(G413=$E$2+1,D404,INDIRECT(ADDRESS(4+MOD(IF(G413&lt;$E$2+1,G413,$E$2+$E$2+2-G413)-A413+2*$E$2+1,2*$E$2+1),3)))</f>
        <v>Player 10</v>
      </c>
      <c r="D413" s="9" t="str">
        <f ca="1" t="shared" si="18"/>
        <v>Player 5</v>
      </c>
      <c r="E413" s="9"/>
      <c r="F413" s="9"/>
      <c r="G413" s="5">
        <f>1+MOD(A413+D403-2,2*$E$2+1)</f>
        <v>3</v>
      </c>
    </row>
    <row r="414" spans="1:7" s="5" customFormat="1" ht="24.75" customHeight="1">
      <c r="A414" s="9">
        <v>8</v>
      </c>
      <c r="B414" s="11">
        <f t="shared" si="19"/>
        <v>4</v>
      </c>
      <c r="C414" s="11" t="str">
        <f ca="1">IF(G414=$E$2+1,D404,INDIRECT(ADDRESS(4+MOD(IF(G414&lt;$E$2+1,G414,$E$2+$E$2+2-G414)-A414+2*$E$2+1,2*$E$2+1),3)))</f>
        <v>Player 10</v>
      </c>
      <c r="D414" s="9" t="str">
        <f ca="1" t="shared" si="18"/>
        <v>Player 3</v>
      </c>
      <c r="E414" s="9"/>
      <c r="F414" s="9"/>
      <c r="G414" s="5">
        <f>1+MOD(A414+D403-2,2*$E$2+1)</f>
        <v>4</v>
      </c>
    </row>
    <row r="415" spans="1:7" s="5" customFormat="1" ht="24.75" customHeight="1">
      <c r="A415" s="9">
        <v>9</v>
      </c>
      <c r="B415" s="11">
        <f t="shared" si="19"/>
        <v>5</v>
      </c>
      <c r="C415" s="11" t="str">
        <f ca="1">IF(G415=$E$2+1,D404,INDIRECT(ADDRESS(4+MOD(IF(G415&lt;$E$2+1,G415,$E$2+$E$2+2-G415)-A415+2*$E$2+1,2*$E$2+1),3)))</f>
        <v>Player 10</v>
      </c>
      <c r="D415" s="9" t="str">
        <f ca="1" t="shared" si="18"/>
        <v>Player 1</v>
      </c>
      <c r="E415" s="9"/>
      <c r="F415" s="9"/>
      <c r="G415" s="5">
        <f>1+MOD(A415+D403-2,2*$E$2+1)</f>
        <v>5</v>
      </c>
    </row>
    <row r="416" spans="1:7" s="5" customFormat="1" ht="24.75" customHeight="1">
      <c r="A416" s="9">
        <v>10</v>
      </c>
      <c r="B416" s="11">
        <f t="shared" si="19"/>
        <v>6</v>
      </c>
      <c r="C416" s="11" t="str">
        <f ca="1">IF(G416=$E$2+1,D404,INDIRECT(ADDRESS(4+MOD(IF(G416&lt;$E$2+1,G416,$E$2+$E$2+2-G416)-A416+2*$E$2+1,2*$E$2+1),3)))</f>
        <v>Player 10</v>
      </c>
      <c r="D416" s="9" t="str">
        <f ca="1" t="shared" si="18"/>
        <v>Player 12</v>
      </c>
      <c r="E416" s="9"/>
      <c r="F416" s="9"/>
      <c r="G416" s="5">
        <f>1+MOD(A416+D403-2,2*$E$2+1)</f>
        <v>6</v>
      </c>
    </row>
    <row r="417" spans="1:7" s="5" customFormat="1" ht="24.75" customHeight="1">
      <c r="A417" s="9">
        <v>11</v>
      </c>
      <c r="B417" s="11">
        <f t="shared" si="19"/>
        <v>0</v>
      </c>
      <c r="C417" s="11" t="str">
        <f ca="1">IF(G417=$E$2+1,D404,INDIRECT(ADDRESS(4+MOD(IF(G417&lt;$E$2+1,G417,$E$2+$E$2+2-G417)-A417+2*$E$2+1,2*$E$2+1),3)))</f>
        <v>Player 10</v>
      </c>
      <c r="D417" s="9" t="str">
        <f ca="1" t="shared" si="18"/>
        <v>Rest</v>
      </c>
      <c r="E417" s="9"/>
      <c r="F417" s="9"/>
      <c r="G417" s="5">
        <f>1+MOD(A417+D403-2,2*$E$2+1)</f>
        <v>7</v>
      </c>
    </row>
    <row r="418" spans="1:7" s="5" customFormat="1" ht="24.75" customHeight="1">
      <c r="A418" s="9">
        <v>12</v>
      </c>
      <c r="B418" s="11">
        <f t="shared" si="19"/>
        <v>6</v>
      </c>
      <c r="C418" s="11" t="str">
        <f ca="1">IF(G418=$E$2+1,D404,INDIRECT(ADDRESS(4+MOD(IF(G418&lt;$E$2+1,G418,$E$2+$E$2+2-G418)-A418+2*$E$2+1,2*$E$2+1),3)))</f>
        <v>Player 8</v>
      </c>
      <c r="D418" s="9" t="str">
        <f ca="1" t="shared" si="18"/>
        <v>Player 10</v>
      </c>
      <c r="E418" s="9"/>
      <c r="F418" s="9"/>
      <c r="G418" s="5">
        <f>1+MOD(A418+D403-2,2*$E$2+1)</f>
        <v>8</v>
      </c>
    </row>
    <row r="419" spans="1:7" s="5" customFormat="1" ht="24.75" customHeight="1">
      <c r="A419" s="9">
        <v>13</v>
      </c>
      <c r="B419" s="11">
        <f t="shared" si="19"/>
        <v>5</v>
      </c>
      <c r="C419" s="11" t="str">
        <f ca="1">IF(G419=$E$2+1,D404,INDIRECT(ADDRESS(4+MOD(IF(G419&lt;$E$2+1,G419,$E$2+$E$2+2-G419)-A419+2*$E$2+1,2*$E$2+1),3)))</f>
        <v>Player 6</v>
      </c>
      <c r="D419" s="9" t="str">
        <f ca="1" t="shared" si="18"/>
        <v>Player 10</v>
      </c>
      <c r="E419" s="9"/>
      <c r="F419" s="9"/>
      <c r="G419" s="5">
        <f>1+MOD(A419+D403-2,2*$E$2+1)</f>
        <v>9</v>
      </c>
    </row>
    <row r="420" s="5" customFormat="1" ht="24.75" customHeight="1">
      <c r="F420" s="6"/>
    </row>
    <row r="421" s="5" customFormat="1" ht="24.75" customHeight="1">
      <c r="F421" s="6"/>
    </row>
    <row r="422" s="5" customFormat="1" ht="24.75" customHeight="1">
      <c r="F422" s="6"/>
    </row>
    <row r="423" s="5" customFormat="1" ht="24.75" customHeight="1">
      <c r="F423" s="6"/>
    </row>
    <row r="424" spans="1:4" s="5" customFormat="1" ht="24.75" customHeight="1">
      <c r="A424" s="5" t="s">
        <v>25</v>
      </c>
      <c r="C424" s="7" t="s">
        <v>26</v>
      </c>
      <c r="D424" s="8">
        <v>11</v>
      </c>
    </row>
    <row r="425" spans="3:4" s="5" customFormat="1" ht="24.75" customHeight="1">
      <c r="C425" s="7" t="s">
        <v>27</v>
      </c>
      <c r="D425" s="8" t="str">
        <f ca="1">INDIRECT(ADDRESS(3+D424,3))</f>
        <v>Player 11</v>
      </c>
    </row>
    <row r="426" s="5" customFormat="1" ht="24.75" customHeight="1"/>
    <row r="427" spans="1:7" s="5" customFormat="1" ht="24.75" customHeight="1">
      <c r="A427" s="9" t="s">
        <v>30</v>
      </c>
      <c r="B427" s="16" t="s">
        <v>5</v>
      </c>
      <c r="C427" s="11" t="s">
        <v>11</v>
      </c>
      <c r="D427" s="9" t="s">
        <v>10</v>
      </c>
      <c r="E427" s="10" t="s">
        <v>3</v>
      </c>
      <c r="F427" s="9" t="s">
        <v>4</v>
      </c>
      <c r="G427" s="5" t="s">
        <v>28</v>
      </c>
    </row>
    <row r="428" spans="1:7" s="5" customFormat="1" ht="24.75" customHeight="1">
      <c r="A428" s="9">
        <v>1</v>
      </c>
      <c r="B428" s="11">
        <f>IF(G428=$E$2+1,0,IF(G428&lt;$E$2+1,G428,$E$2+$E$2+2-G428))</f>
        <v>3</v>
      </c>
      <c r="C428" s="11" t="str">
        <f ca="1">IF(G428=$E$2+1,D425,INDIRECT(ADDRESS(4+MOD(IF(G428&lt;$E$2+1,G428,$E$2+$E$2+2-G428)-A428+2*$E$2+1,2*$E$2+1),3)))</f>
        <v>Player 3</v>
      </c>
      <c r="D428" s="9" t="str">
        <f aca="true" ca="1" t="shared" si="20" ref="D428:D440">IF(G428=$E$2+1,$F$3,INDIRECT(ADDRESS(4+MOD(IF(G428&lt;$E$2+1,$E$2+$E$2+2-G428,G428)-A428+2*$E$2+1,2*$E$2+1),3)))</f>
        <v>Player 11</v>
      </c>
      <c r="E428" s="10"/>
      <c r="F428" s="9"/>
      <c r="G428" s="5">
        <f>1+MOD(A428+D424-2,2*$E$2+1)</f>
        <v>11</v>
      </c>
    </row>
    <row r="429" spans="1:7" s="5" customFormat="1" ht="24.75" customHeight="1">
      <c r="A429" s="9">
        <v>2</v>
      </c>
      <c r="B429" s="11">
        <f aca="true" t="shared" si="21" ref="B429:B440">IF(G429=$E$2+1,0,IF(G429&lt;$E$2+1,G429,$E$2+$E$2+2-G429))</f>
        <v>2</v>
      </c>
      <c r="C429" s="11" t="str">
        <f ca="1">IF(G429=$E$2+1,D425,INDIRECT(ADDRESS(4+MOD(IF(G429&lt;$E$2+1,G429,$E$2+$E$2+2-G429)-A429+2*$E$2+1,2*$E$2+1),3)))</f>
        <v>Player 1</v>
      </c>
      <c r="D429" s="9" t="str">
        <f ca="1" t="shared" si="20"/>
        <v>Player 11</v>
      </c>
      <c r="E429" s="10"/>
      <c r="F429" s="9"/>
      <c r="G429" s="5">
        <f>1+MOD(A429+D424-2,2*$E$2+1)</f>
        <v>12</v>
      </c>
    </row>
    <row r="430" spans="1:7" s="5" customFormat="1" ht="24.75" customHeight="1">
      <c r="A430" s="9">
        <v>3</v>
      </c>
      <c r="B430" s="11">
        <f t="shared" si="21"/>
        <v>1</v>
      </c>
      <c r="C430" s="11" t="str">
        <f ca="1">IF(G430=$E$2+1,D425,INDIRECT(ADDRESS(4+MOD(IF(G430&lt;$E$2+1,G430,$E$2+$E$2+2-G430)-A430+2*$E$2+1,2*$E$2+1),3)))</f>
        <v>Player 12</v>
      </c>
      <c r="D430" s="9" t="str">
        <f ca="1" t="shared" si="20"/>
        <v>Player 11</v>
      </c>
      <c r="E430" s="9"/>
      <c r="F430" s="9"/>
      <c r="G430" s="5">
        <f>1+MOD(A430+D424-2,2*$E$2+1)</f>
        <v>13</v>
      </c>
    </row>
    <row r="431" spans="1:7" s="5" customFormat="1" ht="24.75" customHeight="1">
      <c r="A431" s="9">
        <v>4</v>
      </c>
      <c r="B431" s="11">
        <f t="shared" si="21"/>
        <v>1</v>
      </c>
      <c r="C431" s="11" t="str">
        <f ca="1">IF(G431=$E$2+1,D425,INDIRECT(ADDRESS(4+MOD(IF(G431&lt;$E$2+1,G431,$E$2+$E$2+2-G431)-A431+2*$E$2+1,2*$E$2+1),3)))</f>
        <v>Player 11</v>
      </c>
      <c r="D431" s="9" t="str">
        <f ca="1" t="shared" si="20"/>
        <v>Player 10</v>
      </c>
      <c r="E431" s="9"/>
      <c r="F431" s="9"/>
      <c r="G431" s="5">
        <f>1+MOD(A431+D424-2,2*$E$2+1)</f>
        <v>1</v>
      </c>
    </row>
    <row r="432" spans="1:7" s="5" customFormat="1" ht="24.75" customHeight="1">
      <c r="A432" s="9">
        <v>5</v>
      </c>
      <c r="B432" s="11">
        <f t="shared" si="21"/>
        <v>2</v>
      </c>
      <c r="C432" s="11" t="str">
        <f ca="1">IF(G432=$E$2+1,D425,INDIRECT(ADDRESS(4+MOD(IF(G432&lt;$E$2+1,G432,$E$2+$E$2+2-G432)-A432+2*$E$2+1,2*$E$2+1),3)))</f>
        <v>Player 11</v>
      </c>
      <c r="D432" s="9" t="str">
        <f ca="1" t="shared" si="20"/>
        <v>Player 8</v>
      </c>
      <c r="E432" s="9"/>
      <c r="F432" s="9"/>
      <c r="G432" s="5">
        <f>1+MOD(A432+D424-2,2*$E$2+1)</f>
        <v>2</v>
      </c>
    </row>
    <row r="433" spans="1:7" s="5" customFormat="1" ht="24.75" customHeight="1">
      <c r="A433" s="9">
        <v>6</v>
      </c>
      <c r="B433" s="11">
        <f t="shared" si="21"/>
        <v>3</v>
      </c>
      <c r="C433" s="11" t="str">
        <f ca="1">IF(G433=$E$2+1,D425,INDIRECT(ADDRESS(4+MOD(IF(G433&lt;$E$2+1,G433,$E$2+$E$2+2-G433)-A433+2*$E$2+1,2*$E$2+1),3)))</f>
        <v>Player 11</v>
      </c>
      <c r="D433" s="9" t="str">
        <f ca="1" t="shared" si="20"/>
        <v>Player 6</v>
      </c>
      <c r="E433" s="9"/>
      <c r="F433" s="9"/>
      <c r="G433" s="5">
        <f>1+MOD(A433+D424-2,2*$E$2+1)</f>
        <v>3</v>
      </c>
    </row>
    <row r="434" spans="1:7" s="5" customFormat="1" ht="24.75" customHeight="1">
      <c r="A434" s="9">
        <v>7</v>
      </c>
      <c r="B434" s="11">
        <f t="shared" si="21"/>
        <v>4</v>
      </c>
      <c r="C434" s="11" t="str">
        <f ca="1">IF(G434=$E$2+1,D425,INDIRECT(ADDRESS(4+MOD(IF(G434&lt;$E$2+1,G434,$E$2+$E$2+2-G434)-A434+2*$E$2+1,2*$E$2+1),3)))</f>
        <v>Player 11</v>
      </c>
      <c r="D434" s="9" t="str">
        <f ca="1" t="shared" si="20"/>
        <v>Player 4</v>
      </c>
      <c r="E434" s="9"/>
      <c r="F434" s="9"/>
      <c r="G434" s="5">
        <f>1+MOD(A434+D424-2,2*$E$2+1)</f>
        <v>4</v>
      </c>
    </row>
    <row r="435" spans="1:7" s="5" customFormat="1" ht="24.75" customHeight="1">
      <c r="A435" s="9">
        <v>8</v>
      </c>
      <c r="B435" s="11">
        <f t="shared" si="21"/>
        <v>5</v>
      </c>
      <c r="C435" s="11" t="str">
        <f ca="1">IF(G435=$E$2+1,D425,INDIRECT(ADDRESS(4+MOD(IF(G435&lt;$E$2+1,G435,$E$2+$E$2+2-G435)-A435+2*$E$2+1,2*$E$2+1),3)))</f>
        <v>Player 11</v>
      </c>
      <c r="D435" s="9" t="str">
        <f ca="1" t="shared" si="20"/>
        <v>Player 2</v>
      </c>
      <c r="E435" s="9"/>
      <c r="F435" s="9"/>
      <c r="G435" s="5">
        <f>1+MOD(A435+D424-2,2*$E$2+1)</f>
        <v>5</v>
      </c>
    </row>
    <row r="436" spans="1:7" s="5" customFormat="1" ht="24.75" customHeight="1">
      <c r="A436" s="9">
        <v>9</v>
      </c>
      <c r="B436" s="11">
        <f t="shared" si="21"/>
        <v>6</v>
      </c>
      <c r="C436" s="11" t="str">
        <f ca="1">IF(G436=$E$2+1,D425,INDIRECT(ADDRESS(4+MOD(IF(G436&lt;$E$2+1,G436,$E$2+$E$2+2-G436)-A436+2*$E$2+1,2*$E$2+1),3)))</f>
        <v>Player 11</v>
      </c>
      <c r="D436" s="9" t="str">
        <f ca="1" t="shared" si="20"/>
        <v>Player 13 or Rest</v>
      </c>
      <c r="E436" s="9"/>
      <c r="F436" s="9"/>
      <c r="G436" s="5">
        <f>1+MOD(A436+D424-2,2*$E$2+1)</f>
        <v>6</v>
      </c>
    </row>
    <row r="437" spans="1:7" s="5" customFormat="1" ht="24.75" customHeight="1">
      <c r="A437" s="9">
        <v>10</v>
      </c>
      <c r="B437" s="11">
        <f t="shared" si="21"/>
        <v>0</v>
      </c>
      <c r="C437" s="11" t="str">
        <f ca="1">IF(G437=$E$2+1,D425,INDIRECT(ADDRESS(4+MOD(IF(G437&lt;$E$2+1,G437,$E$2+$E$2+2-G437)-A437+2*$E$2+1,2*$E$2+1),3)))</f>
        <v>Player 11</v>
      </c>
      <c r="D437" s="9" t="str">
        <f ca="1" t="shared" si="20"/>
        <v>Rest</v>
      </c>
      <c r="E437" s="9"/>
      <c r="F437" s="9"/>
      <c r="G437" s="5">
        <f>1+MOD(A437+D424-2,2*$E$2+1)</f>
        <v>7</v>
      </c>
    </row>
    <row r="438" spans="1:7" s="5" customFormat="1" ht="24.75" customHeight="1">
      <c r="A438" s="9">
        <v>11</v>
      </c>
      <c r="B438" s="11">
        <f t="shared" si="21"/>
        <v>6</v>
      </c>
      <c r="C438" s="11" t="str">
        <f ca="1">IF(G438=$E$2+1,D425,INDIRECT(ADDRESS(4+MOD(IF(G438&lt;$E$2+1,G438,$E$2+$E$2+2-G438)-A438+2*$E$2+1,2*$E$2+1),3)))</f>
        <v>Player 9</v>
      </c>
      <c r="D438" s="9" t="str">
        <f ca="1" t="shared" si="20"/>
        <v>Player 11</v>
      </c>
      <c r="E438" s="9"/>
      <c r="F438" s="9"/>
      <c r="G438" s="5">
        <f>1+MOD(A438+D424-2,2*$E$2+1)</f>
        <v>8</v>
      </c>
    </row>
    <row r="439" spans="1:7" s="5" customFormat="1" ht="24.75" customHeight="1">
      <c r="A439" s="9">
        <v>12</v>
      </c>
      <c r="B439" s="11">
        <f t="shared" si="21"/>
        <v>5</v>
      </c>
      <c r="C439" s="11" t="str">
        <f ca="1">IF(G439=$E$2+1,D425,INDIRECT(ADDRESS(4+MOD(IF(G439&lt;$E$2+1,G439,$E$2+$E$2+2-G439)-A439+2*$E$2+1,2*$E$2+1),3)))</f>
        <v>Player 7</v>
      </c>
      <c r="D439" s="9" t="str">
        <f ca="1" t="shared" si="20"/>
        <v>Player 11</v>
      </c>
      <c r="E439" s="9"/>
      <c r="F439" s="9"/>
      <c r="G439" s="5">
        <f>1+MOD(A439+D424-2,2*$E$2+1)</f>
        <v>9</v>
      </c>
    </row>
    <row r="440" spans="1:7" s="5" customFormat="1" ht="24.75" customHeight="1">
      <c r="A440" s="9">
        <v>13</v>
      </c>
      <c r="B440" s="11">
        <f t="shared" si="21"/>
        <v>4</v>
      </c>
      <c r="C440" s="11" t="str">
        <f ca="1">IF(G440=$E$2+1,D425,INDIRECT(ADDRESS(4+MOD(IF(G440&lt;$E$2+1,G440,$E$2+$E$2+2-G440)-A440+2*$E$2+1,2*$E$2+1),3)))</f>
        <v>Player 5</v>
      </c>
      <c r="D440" s="9" t="str">
        <f ca="1" t="shared" si="20"/>
        <v>Player 11</v>
      </c>
      <c r="E440" s="9"/>
      <c r="F440" s="9"/>
      <c r="G440" s="5">
        <f>1+MOD(A440+D424-2,2*$E$2+1)</f>
        <v>10</v>
      </c>
    </row>
    <row r="441" s="5" customFormat="1" ht="24.75" customHeight="1">
      <c r="F441" s="6"/>
    </row>
    <row r="442" s="5" customFormat="1" ht="24.75" customHeight="1">
      <c r="F442" s="6"/>
    </row>
    <row r="443" s="5" customFormat="1" ht="24.75" customHeight="1">
      <c r="F443" s="6"/>
    </row>
    <row r="444" s="5" customFormat="1" ht="24.75" customHeight="1">
      <c r="F444" s="6"/>
    </row>
    <row r="445" spans="1:4" s="5" customFormat="1" ht="24.75" customHeight="1">
      <c r="A445" s="5" t="s">
        <v>25</v>
      </c>
      <c r="C445" s="7" t="s">
        <v>26</v>
      </c>
      <c r="D445" s="8">
        <v>12</v>
      </c>
    </row>
    <row r="446" spans="3:4" s="5" customFormat="1" ht="24.75" customHeight="1">
      <c r="C446" s="7" t="s">
        <v>27</v>
      </c>
      <c r="D446" s="8" t="str">
        <f ca="1">INDIRECT(ADDRESS(3+D445,3))</f>
        <v>Player 12</v>
      </c>
    </row>
    <row r="447" s="5" customFormat="1" ht="24.75" customHeight="1"/>
    <row r="448" spans="1:7" s="5" customFormat="1" ht="24.75" customHeight="1">
      <c r="A448" s="9" t="s">
        <v>30</v>
      </c>
      <c r="B448" s="16" t="s">
        <v>5</v>
      </c>
      <c r="C448" s="11" t="s">
        <v>11</v>
      </c>
      <c r="D448" s="9" t="s">
        <v>10</v>
      </c>
      <c r="E448" s="10" t="s">
        <v>3</v>
      </c>
      <c r="F448" s="9" t="s">
        <v>4</v>
      </c>
      <c r="G448" s="5" t="s">
        <v>28</v>
      </c>
    </row>
    <row r="449" spans="1:7" s="5" customFormat="1" ht="24.75" customHeight="1">
      <c r="A449" s="9">
        <v>1</v>
      </c>
      <c r="B449" s="11">
        <f>IF(G449=$E$2+1,0,IF(G449&lt;$E$2+1,G449,$E$2+$E$2+2-G449))</f>
        <v>2</v>
      </c>
      <c r="C449" s="11" t="str">
        <f ca="1">IF(G449=$E$2+1,D446,INDIRECT(ADDRESS(4+MOD(IF(G449&lt;$E$2+1,G449,$E$2+$E$2+2-G449)-A449+2*$E$2+1,2*$E$2+1),3)))</f>
        <v>Player 2</v>
      </c>
      <c r="D449" s="9" t="str">
        <f aca="true" ca="1" t="shared" si="22" ref="D449:D461">IF(G449=$E$2+1,$F$3,INDIRECT(ADDRESS(4+MOD(IF(G449&lt;$E$2+1,$E$2+$E$2+2-G449,G449)-A449+2*$E$2+1,2*$E$2+1),3)))</f>
        <v>Player 12</v>
      </c>
      <c r="E449" s="10"/>
      <c r="F449" s="9"/>
      <c r="G449" s="5">
        <f>1+MOD(A449+D445-2,2*$E$2+1)</f>
        <v>12</v>
      </c>
    </row>
    <row r="450" spans="1:7" s="5" customFormat="1" ht="24.75" customHeight="1">
      <c r="A450" s="9">
        <v>2</v>
      </c>
      <c r="B450" s="11">
        <f aca="true" t="shared" si="23" ref="B450:B461">IF(G450=$E$2+1,0,IF(G450&lt;$E$2+1,G450,$E$2+$E$2+2-G450))</f>
        <v>1</v>
      </c>
      <c r="C450" s="11" t="str">
        <f ca="1">IF(G450=$E$2+1,D446,INDIRECT(ADDRESS(4+MOD(IF(G450&lt;$E$2+1,G450,$E$2+$E$2+2-G450)-A450+2*$E$2+1,2*$E$2+1),3)))</f>
        <v>Player 13 or Rest</v>
      </c>
      <c r="D450" s="9" t="str">
        <f ca="1" t="shared" si="22"/>
        <v>Player 12</v>
      </c>
      <c r="E450" s="10"/>
      <c r="F450" s="9"/>
      <c r="G450" s="5">
        <f>1+MOD(A450+D445-2,2*$E$2+1)</f>
        <v>13</v>
      </c>
    </row>
    <row r="451" spans="1:7" s="5" customFormat="1" ht="24.75" customHeight="1">
      <c r="A451" s="9">
        <v>3</v>
      </c>
      <c r="B451" s="11">
        <f t="shared" si="23"/>
        <v>1</v>
      </c>
      <c r="C451" s="11" t="str">
        <f ca="1">IF(G451=$E$2+1,D446,INDIRECT(ADDRESS(4+MOD(IF(G451&lt;$E$2+1,G451,$E$2+$E$2+2-G451)-A451+2*$E$2+1,2*$E$2+1),3)))</f>
        <v>Player 12</v>
      </c>
      <c r="D451" s="9" t="str">
        <f ca="1" t="shared" si="22"/>
        <v>Player 11</v>
      </c>
      <c r="E451" s="9"/>
      <c r="F451" s="9"/>
      <c r="G451" s="5">
        <f>1+MOD(A451+D445-2,2*$E$2+1)</f>
        <v>1</v>
      </c>
    </row>
    <row r="452" spans="1:7" s="5" customFormat="1" ht="24.75" customHeight="1">
      <c r="A452" s="9">
        <v>4</v>
      </c>
      <c r="B452" s="11">
        <f t="shared" si="23"/>
        <v>2</v>
      </c>
      <c r="C452" s="11" t="str">
        <f ca="1">IF(G452=$E$2+1,D446,INDIRECT(ADDRESS(4+MOD(IF(G452&lt;$E$2+1,G452,$E$2+$E$2+2-G452)-A452+2*$E$2+1,2*$E$2+1),3)))</f>
        <v>Player 12</v>
      </c>
      <c r="D452" s="9" t="str">
        <f ca="1" t="shared" si="22"/>
        <v>Player 9</v>
      </c>
      <c r="E452" s="9"/>
      <c r="F452" s="9"/>
      <c r="G452" s="5">
        <f>1+MOD(A452+D445-2,2*$E$2+1)</f>
        <v>2</v>
      </c>
    </row>
    <row r="453" spans="1:7" s="5" customFormat="1" ht="24.75" customHeight="1">
      <c r="A453" s="9">
        <v>5</v>
      </c>
      <c r="B453" s="11">
        <f t="shared" si="23"/>
        <v>3</v>
      </c>
      <c r="C453" s="11" t="str">
        <f ca="1">IF(G453=$E$2+1,D446,INDIRECT(ADDRESS(4+MOD(IF(G453&lt;$E$2+1,G453,$E$2+$E$2+2-G453)-A453+2*$E$2+1,2*$E$2+1),3)))</f>
        <v>Player 12</v>
      </c>
      <c r="D453" s="9" t="str">
        <f ca="1" t="shared" si="22"/>
        <v>Player 7</v>
      </c>
      <c r="E453" s="9"/>
      <c r="F453" s="9"/>
      <c r="G453" s="5">
        <f>1+MOD(A453+D445-2,2*$E$2+1)</f>
        <v>3</v>
      </c>
    </row>
    <row r="454" spans="1:7" s="5" customFormat="1" ht="24.75" customHeight="1">
      <c r="A454" s="9">
        <v>6</v>
      </c>
      <c r="B454" s="11">
        <f t="shared" si="23"/>
        <v>4</v>
      </c>
      <c r="C454" s="11" t="str">
        <f ca="1">IF(G454=$E$2+1,D446,INDIRECT(ADDRESS(4+MOD(IF(G454&lt;$E$2+1,G454,$E$2+$E$2+2-G454)-A454+2*$E$2+1,2*$E$2+1),3)))</f>
        <v>Player 12</v>
      </c>
      <c r="D454" s="9" t="str">
        <f ca="1" t="shared" si="22"/>
        <v>Player 5</v>
      </c>
      <c r="E454" s="9"/>
      <c r="F454" s="9"/>
      <c r="G454" s="5">
        <f>1+MOD(A454+D445-2,2*$E$2+1)</f>
        <v>4</v>
      </c>
    </row>
    <row r="455" spans="1:7" s="5" customFormat="1" ht="24.75" customHeight="1">
      <c r="A455" s="9">
        <v>7</v>
      </c>
      <c r="B455" s="11">
        <f t="shared" si="23"/>
        <v>5</v>
      </c>
      <c r="C455" s="11" t="str">
        <f ca="1">IF(G455=$E$2+1,D446,INDIRECT(ADDRESS(4+MOD(IF(G455&lt;$E$2+1,G455,$E$2+$E$2+2-G455)-A455+2*$E$2+1,2*$E$2+1),3)))</f>
        <v>Player 12</v>
      </c>
      <c r="D455" s="9" t="str">
        <f ca="1" t="shared" si="22"/>
        <v>Player 3</v>
      </c>
      <c r="E455" s="9"/>
      <c r="F455" s="9"/>
      <c r="G455" s="5">
        <f>1+MOD(A455+D445-2,2*$E$2+1)</f>
        <v>5</v>
      </c>
    </row>
    <row r="456" spans="1:7" s="5" customFormat="1" ht="24.75" customHeight="1">
      <c r="A456" s="9">
        <v>8</v>
      </c>
      <c r="B456" s="11">
        <f t="shared" si="23"/>
        <v>6</v>
      </c>
      <c r="C456" s="11" t="str">
        <f ca="1">IF(G456=$E$2+1,D446,INDIRECT(ADDRESS(4+MOD(IF(G456&lt;$E$2+1,G456,$E$2+$E$2+2-G456)-A456+2*$E$2+1,2*$E$2+1),3)))</f>
        <v>Player 12</v>
      </c>
      <c r="D456" s="9" t="str">
        <f ca="1" t="shared" si="22"/>
        <v>Player 1</v>
      </c>
      <c r="E456" s="9"/>
      <c r="F456" s="9"/>
      <c r="G456" s="5">
        <f>1+MOD(A456+D445-2,2*$E$2+1)</f>
        <v>6</v>
      </c>
    </row>
    <row r="457" spans="1:7" s="5" customFormat="1" ht="24.75" customHeight="1">
      <c r="A457" s="9">
        <v>9</v>
      </c>
      <c r="B457" s="11">
        <f t="shared" si="23"/>
        <v>0</v>
      </c>
      <c r="C457" s="11" t="str">
        <f ca="1">IF(G457=$E$2+1,D446,INDIRECT(ADDRESS(4+MOD(IF(G457&lt;$E$2+1,G457,$E$2+$E$2+2-G457)-A457+2*$E$2+1,2*$E$2+1),3)))</f>
        <v>Player 12</v>
      </c>
      <c r="D457" s="9" t="str">
        <f ca="1" t="shared" si="22"/>
        <v>Rest</v>
      </c>
      <c r="E457" s="9"/>
      <c r="F457" s="9"/>
      <c r="G457" s="5">
        <f>1+MOD(A457+D445-2,2*$E$2+1)</f>
        <v>7</v>
      </c>
    </row>
    <row r="458" spans="1:7" s="5" customFormat="1" ht="24.75" customHeight="1">
      <c r="A458" s="9">
        <v>10</v>
      </c>
      <c r="B458" s="11">
        <f t="shared" si="23"/>
        <v>6</v>
      </c>
      <c r="C458" s="11" t="str">
        <f ca="1">IF(G458=$E$2+1,D446,INDIRECT(ADDRESS(4+MOD(IF(G458&lt;$E$2+1,G458,$E$2+$E$2+2-G458)-A458+2*$E$2+1,2*$E$2+1),3)))</f>
        <v>Player 10</v>
      </c>
      <c r="D458" s="9" t="str">
        <f ca="1" t="shared" si="22"/>
        <v>Player 12</v>
      </c>
      <c r="E458" s="9"/>
      <c r="F458" s="9"/>
      <c r="G458" s="5">
        <f>1+MOD(A458+D445-2,2*$E$2+1)</f>
        <v>8</v>
      </c>
    </row>
    <row r="459" spans="1:7" s="5" customFormat="1" ht="24.75" customHeight="1">
      <c r="A459" s="9">
        <v>11</v>
      </c>
      <c r="B459" s="11">
        <f t="shared" si="23"/>
        <v>5</v>
      </c>
      <c r="C459" s="11" t="str">
        <f ca="1">IF(G459=$E$2+1,D446,INDIRECT(ADDRESS(4+MOD(IF(G459&lt;$E$2+1,G459,$E$2+$E$2+2-G459)-A459+2*$E$2+1,2*$E$2+1),3)))</f>
        <v>Player 8</v>
      </c>
      <c r="D459" s="9" t="str">
        <f ca="1" t="shared" si="22"/>
        <v>Player 12</v>
      </c>
      <c r="E459" s="9"/>
      <c r="F459" s="9"/>
      <c r="G459" s="5">
        <f>1+MOD(A459+D445-2,2*$E$2+1)</f>
        <v>9</v>
      </c>
    </row>
    <row r="460" spans="1:7" s="5" customFormat="1" ht="24.75" customHeight="1">
      <c r="A460" s="9">
        <v>12</v>
      </c>
      <c r="B460" s="11">
        <f t="shared" si="23"/>
        <v>4</v>
      </c>
      <c r="C460" s="11" t="str">
        <f ca="1">IF(G460=$E$2+1,D446,INDIRECT(ADDRESS(4+MOD(IF(G460&lt;$E$2+1,G460,$E$2+$E$2+2-G460)-A460+2*$E$2+1,2*$E$2+1),3)))</f>
        <v>Player 6</v>
      </c>
      <c r="D460" s="9" t="str">
        <f ca="1" t="shared" si="22"/>
        <v>Player 12</v>
      </c>
      <c r="E460" s="9"/>
      <c r="F460" s="9"/>
      <c r="G460" s="5">
        <f>1+MOD(A460+D445-2,2*$E$2+1)</f>
        <v>10</v>
      </c>
    </row>
    <row r="461" spans="1:7" s="5" customFormat="1" ht="24.75" customHeight="1">
      <c r="A461" s="9">
        <v>13</v>
      </c>
      <c r="B461" s="11">
        <f t="shared" si="23"/>
        <v>3</v>
      </c>
      <c r="C461" s="11" t="str">
        <f ca="1">IF(G461=$E$2+1,D446,INDIRECT(ADDRESS(4+MOD(IF(G461&lt;$E$2+1,G461,$E$2+$E$2+2-G461)-A461+2*$E$2+1,2*$E$2+1),3)))</f>
        <v>Player 4</v>
      </c>
      <c r="D461" s="9" t="str">
        <f ca="1" t="shared" si="22"/>
        <v>Player 12</v>
      </c>
      <c r="E461" s="9"/>
      <c r="F461" s="9"/>
      <c r="G461" s="5">
        <f>1+MOD(A461+D445-2,2*$E$2+1)</f>
        <v>11</v>
      </c>
    </row>
    <row r="462" s="5" customFormat="1" ht="24.75" customHeight="1">
      <c r="F462" s="6"/>
    </row>
    <row r="463" s="5" customFormat="1" ht="24.75" customHeight="1">
      <c r="F463" s="6"/>
    </row>
    <row r="464" s="5" customFormat="1" ht="24.75" customHeight="1">
      <c r="F464" s="6"/>
    </row>
    <row r="465" s="5" customFormat="1" ht="24.75" customHeight="1">
      <c r="F465" s="6"/>
    </row>
    <row r="466" spans="1:4" s="5" customFormat="1" ht="24.75" customHeight="1">
      <c r="A466" s="5" t="s">
        <v>25</v>
      </c>
      <c r="C466" s="7" t="s">
        <v>26</v>
      </c>
      <c r="D466" s="8">
        <v>13</v>
      </c>
    </row>
    <row r="467" spans="3:4" s="5" customFormat="1" ht="24.75" customHeight="1">
      <c r="C467" s="7" t="s">
        <v>27</v>
      </c>
      <c r="D467" s="8" t="str">
        <f ca="1">INDIRECT(ADDRESS(3+D466,3))</f>
        <v>Player 13 or Rest</v>
      </c>
    </row>
    <row r="468" s="5" customFormat="1" ht="24.75" customHeight="1"/>
    <row r="469" spans="1:7" s="5" customFormat="1" ht="24.75" customHeight="1">
      <c r="A469" s="9" t="s">
        <v>30</v>
      </c>
      <c r="B469" s="16" t="s">
        <v>5</v>
      </c>
      <c r="C469" s="11" t="s">
        <v>11</v>
      </c>
      <c r="D469" s="9" t="s">
        <v>10</v>
      </c>
      <c r="E469" s="10" t="s">
        <v>3</v>
      </c>
      <c r="F469" s="9" t="s">
        <v>4</v>
      </c>
      <c r="G469" s="5" t="s">
        <v>28</v>
      </c>
    </row>
    <row r="470" spans="1:7" s="5" customFormat="1" ht="24.75" customHeight="1">
      <c r="A470" s="9">
        <v>1</v>
      </c>
      <c r="B470" s="11">
        <f>IF(G470=$E$2+1,0,IF(G470&lt;$E$2+1,G470,$E$2+$E$2+2-G470))</f>
        <v>1</v>
      </c>
      <c r="C470" s="11" t="str">
        <f ca="1">IF(G470=$E$2+1,D467,INDIRECT(ADDRESS(4+MOD(IF(G470&lt;$E$2+1,G470,$E$2+$E$2+2-G470)-A470+2*$E$2+1,2*$E$2+1),3)))</f>
        <v>Player 1</v>
      </c>
      <c r="D470" s="9" t="str">
        <f aca="true" ca="1" t="shared" si="24" ref="D470:D482">IF(G470=$E$2+1,$F$3,INDIRECT(ADDRESS(4+MOD(IF(G470&lt;$E$2+1,$E$2+$E$2+2-G470,G470)-A470+2*$E$2+1,2*$E$2+1),3)))</f>
        <v>Player 13 or Rest</v>
      </c>
      <c r="E470" s="10"/>
      <c r="F470" s="9"/>
      <c r="G470" s="5">
        <f>1+MOD(A470+D466-2,2*$E$2+1)</f>
        <v>13</v>
      </c>
    </row>
    <row r="471" spans="1:7" s="5" customFormat="1" ht="24.75" customHeight="1">
      <c r="A471" s="9">
        <v>2</v>
      </c>
      <c r="B471" s="11">
        <f aca="true" t="shared" si="25" ref="B471:B482">IF(G471=$E$2+1,0,IF(G471&lt;$E$2+1,G471,$E$2+$E$2+2-G471))</f>
        <v>1</v>
      </c>
      <c r="C471" s="11" t="str">
        <f ca="1">IF(G471=$E$2+1,D467,INDIRECT(ADDRESS(4+MOD(IF(G471&lt;$E$2+1,G471,$E$2+$E$2+2-G471)-A471+2*$E$2+1,2*$E$2+1),3)))</f>
        <v>Player 13 or Rest</v>
      </c>
      <c r="D471" s="9" t="str">
        <f ca="1" t="shared" si="24"/>
        <v>Player 12</v>
      </c>
      <c r="E471" s="10"/>
      <c r="F471" s="9"/>
      <c r="G471" s="5">
        <f>1+MOD(A471+D466-2,2*$E$2+1)</f>
        <v>1</v>
      </c>
    </row>
    <row r="472" spans="1:7" s="5" customFormat="1" ht="24.75" customHeight="1">
      <c r="A472" s="9">
        <v>3</v>
      </c>
      <c r="B472" s="11">
        <f t="shared" si="25"/>
        <v>2</v>
      </c>
      <c r="C472" s="11" t="str">
        <f ca="1">IF(G472=$E$2+1,D467,INDIRECT(ADDRESS(4+MOD(IF(G472&lt;$E$2+1,G472,$E$2+$E$2+2-G472)-A472+2*$E$2+1,2*$E$2+1),3)))</f>
        <v>Player 13 or Rest</v>
      </c>
      <c r="D472" s="9" t="str">
        <f ca="1" t="shared" si="24"/>
        <v>Player 10</v>
      </c>
      <c r="E472" s="9"/>
      <c r="F472" s="9"/>
      <c r="G472" s="5">
        <f>1+MOD(A472+D466-2,2*$E$2+1)</f>
        <v>2</v>
      </c>
    </row>
    <row r="473" spans="1:7" s="5" customFormat="1" ht="24.75" customHeight="1">
      <c r="A473" s="9">
        <v>4</v>
      </c>
      <c r="B473" s="11">
        <f t="shared" si="25"/>
        <v>3</v>
      </c>
      <c r="C473" s="11" t="str">
        <f ca="1">IF(G473=$E$2+1,D467,INDIRECT(ADDRESS(4+MOD(IF(G473&lt;$E$2+1,G473,$E$2+$E$2+2-G473)-A473+2*$E$2+1,2*$E$2+1),3)))</f>
        <v>Player 13 or Rest</v>
      </c>
      <c r="D473" s="9" t="str">
        <f ca="1" t="shared" si="24"/>
        <v>Player 8</v>
      </c>
      <c r="E473" s="9"/>
      <c r="F473" s="9"/>
      <c r="G473" s="5">
        <f>1+MOD(A473+D466-2,2*$E$2+1)</f>
        <v>3</v>
      </c>
    </row>
    <row r="474" spans="1:7" s="5" customFormat="1" ht="24.75" customHeight="1">
      <c r="A474" s="9">
        <v>5</v>
      </c>
      <c r="B474" s="11">
        <f t="shared" si="25"/>
        <v>4</v>
      </c>
      <c r="C474" s="11" t="str">
        <f ca="1">IF(G474=$E$2+1,D467,INDIRECT(ADDRESS(4+MOD(IF(G474&lt;$E$2+1,G474,$E$2+$E$2+2-G474)-A474+2*$E$2+1,2*$E$2+1),3)))</f>
        <v>Player 13 or Rest</v>
      </c>
      <c r="D474" s="9" t="str">
        <f ca="1" t="shared" si="24"/>
        <v>Player 6</v>
      </c>
      <c r="E474" s="9"/>
      <c r="F474" s="9"/>
      <c r="G474" s="5">
        <f>1+MOD(A474+D466-2,2*$E$2+1)</f>
        <v>4</v>
      </c>
    </row>
    <row r="475" spans="1:7" s="5" customFormat="1" ht="24.75" customHeight="1">
      <c r="A475" s="9">
        <v>6</v>
      </c>
      <c r="B475" s="11">
        <f t="shared" si="25"/>
        <v>5</v>
      </c>
      <c r="C475" s="11" t="str">
        <f ca="1">IF(G475=$E$2+1,D467,INDIRECT(ADDRESS(4+MOD(IF(G475&lt;$E$2+1,G475,$E$2+$E$2+2-G475)-A475+2*$E$2+1,2*$E$2+1),3)))</f>
        <v>Player 13 or Rest</v>
      </c>
      <c r="D475" s="9" t="str">
        <f ca="1" t="shared" si="24"/>
        <v>Player 4</v>
      </c>
      <c r="E475" s="9"/>
      <c r="F475" s="9"/>
      <c r="G475" s="5">
        <f>1+MOD(A475+D466-2,2*$E$2+1)</f>
        <v>5</v>
      </c>
    </row>
    <row r="476" spans="1:7" s="5" customFormat="1" ht="24.75" customHeight="1">
      <c r="A476" s="9">
        <v>7</v>
      </c>
      <c r="B476" s="11">
        <f t="shared" si="25"/>
        <v>6</v>
      </c>
      <c r="C476" s="11" t="str">
        <f ca="1">IF(G476=$E$2+1,D467,INDIRECT(ADDRESS(4+MOD(IF(G476&lt;$E$2+1,G476,$E$2+$E$2+2-G476)-A476+2*$E$2+1,2*$E$2+1),3)))</f>
        <v>Player 13 or Rest</v>
      </c>
      <c r="D476" s="9" t="str">
        <f ca="1" t="shared" si="24"/>
        <v>Player 2</v>
      </c>
      <c r="E476" s="9"/>
      <c r="F476" s="9"/>
      <c r="G476" s="5">
        <f>1+MOD(A476+D466-2,2*$E$2+1)</f>
        <v>6</v>
      </c>
    </row>
    <row r="477" spans="1:7" s="5" customFormat="1" ht="24.75" customHeight="1">
      <c r="A477" s="9">
        <v>8</v>
      </c>
      <c r="B477" s="11">
        <f t="shared" si="25"/>
        <v>0</v>
      </c>
      <c r="C477" s="11" t="str">
        <f ca="1">IF(G477=$E$2+1,D467,INDIRECT(ADDRESS(4+MOD(IF(G477&lt;$E$2+1,G477,$E$2+$E$2+2-G477)-A477+2*$E$2+1,2*$E$2+1),3)))</f>
        <v>Player 13 or Rest</v>
      </c>
      <c r="D477" s="9" t="str">
        <f ca="1" t="shared" si="24"/>
        <v>Rest</v>
      </c>
      <c r="E477" s="9"/>
      <c r="F477" s="9"/>
      <c r="G477" s="5">
        <f>1+MOD(A477+D466-2,2*$E$2+1)</f>
        <v>7</v>
      </c>
    </row>
    <row r="478" spans="1:7" s="5" customFormat="1" ht="24.75" customHeight="1">
      <c r="A478" s="9">
        <v>9</v>
      </c>
      <c r="B478" s="11">
        <f t="shared" si="25"/>
        <v>6</v>
      </c>
      <c r="C478" s="11" t="str">
        <f ca="1">IF(G478=$E$2+1,D467,INDIRECT(ADDRESS(4+MOD(IF(G478&lt;$E$2+1,G478,$E$2+$E$2+2-G478)-A478+2*$E$2+1,2*$E$2+1),3)))</f>
        <v>Player 11</v>
      </c>
      <c r="D478" s="9" t="str">
        <f ca="1" t="shared" si="24"/>
        <v>Player 13 or Rest</v>
      </c>
      <c r="E478" s="9"/>
      <c r="F478" s="9"/>
      <c r="G478" s="5">
        <f>1+MOD(A478+D466-2,2*$E$2+1)</f>
        <v>8</v>
      </c>
    </row>
    <row r="479" spans="1:7" s="5" customFormat="1" ht="24.75" customHeight="1">
      <c r="A479" s="9">
        <v>10</v>
      </c>
      <c r="B479" s="11">
        <f t="shared" si="25"/>
        <v>5</v>
      </c>
      <c r="C479" s="11" t="str">
        <f ca="1">IF(G479=$E$2+1,D467,INDIRECT(ADDRESS(4+MOD(IF(G479&lt;$E$2+1,G479,$E$2+$E$2+2-G479)-A479+2*$E$2+1,2*$E$2+1),3)))</f>
        <v>Player 9</v>
      </c>
      <c r="D479" s="9" t="str">
        <f ca="1" t="shared" si="24"/>
        <v>Player 13 or Rest</v>
      </c>
      <c r="E479" s="9"/>
      <c r="F479" s="9"/>
      <c r="G479" s="5">
        <f>1+MOD(A479+D466-2,2*$E$2+1)</f>
        <v>9</v>
      </c>
    </row>
    <row r="480" spans="1:7" s="5" customFormat="1" ht="24.75" customHeight="1">
      <c r="A480" s="9">
        <v>11</v>
      </c>
      <c r="B480" s="11">
        <f t="shared" si="25"/>
        <v>4</v>
      </c>
      <c r="C480" s="11" t="str">
        <f ca="1">IF(G480=$E$2+1,D467,INDIRECT(ADDRESS(4+MOD(IF(G480&lt;$E$2+1,G480,$E$2+$E$2+2-G480)-A480+2*$E$2+1,2*$E$2+1),3)))</f>
        <v>Player 7</v>
      </c>
      <c r="D480" s="9" t="str">
        <f ca="1" t="shared" si="24"/>
        <v>Player 13 or Rest</v>
      </c>
      <c r="E480" s="9"/>
      <c r="F480" s="9"/>
      <c r="G480" s="5">
        <f>1+MOD(A480+D466-2,2*$E$2+1)</f>
        <v>10</v>
      </c>
    </row>
    <row r="481" spans="1:7" s="5" customFormat="1" ht="24.75" customHeight="1">
      <c r="A481" s="9">
        <v>12</v>
      </c>
      <c r="B481" s="11">
        <f t="shared" si="25"/>
        <v>3</v>
      </c>
      <c r="C481" s="11" t="str">
        <f ca="1">IF(G481=$E$2+1,D467,INDIRECT(ADDRESS(4+MOD(IF(G481&lt;$E$2+1,G481,$E$2+$E$2+2-G481)-A481+2*$E$2+1,2*$E$2+1),3)))</f>
        <v>Player 5</v>
      </c>
      <c r="D481" s="9" t="str">
        <f ca="1" t="shared" si="24"/>
        <v>Player 13 or Rest</v>
      </c>
      <c r="E481" s="9"/>
      <c r="F481" s="9"/>
      <c r="G481" s="5">
        <f>1+MOD(A481+D466-2,2*$E$2+1)</f>
        <v>11</v>
      </c>
    </row>
    <row r="482" spans="1:7" s="5" customFormat="1" ht="24.75" customHeight="1">
      <c r="A482" s="9">
        <v>13</v>
      </c>
      <c r="B482" s="11">
        <f t="shared" si="25"/>
        <v>2</v>
      </c>
      <c r="C482" s="11" t="str">
        <f ca="1">IF(G482=$E$2+1,D467,INDIRECT(ADDRESS(4+MOD(IF(G482&lt;$E$2+1,G482,$E$2+$E$2+2-G482)-A482+2*$E$2+1,2*$E$2+1),3)))</f>
        <v>Player 3</v>
      </c>
      <c r="D482" s="9" t="str">
        <f ca="1" t="shared" si="24"/>
        <v>Player 13 or Rest</v>
      </c>
      <c r="E482" s="9"/>
      <c r="F482" s="9"/>
      <c r="G482" s="5">
        <f>1+MOD(A482+D466-2,2*$E$2+1)</f>
        <v>12</v>
      </c>
    </row>
    <row r="483" s="5" customFormat="1" ht="24.75" customHeight="1">
      <c r="F483" s="6"/>
    </row>
  </sheetData>
  <printOptions/>
  <pageMargins left="0.75" right="0.75" top="1" bottom="1" header="0.5" footer="0.5"/>
  <pageSetup horizontalDpi="600" verticalDpi="600" orientation="portrait" paperSize="9" r:id="rId1"/>
  <rowBreaks count="26" manualBreakCount="26">
    <brk id="18" max="255" man="1"/>
    <brk id="33" max="255" man="1"/>
    <brk id="48" max="255" man="1"/>
    <brk id="63" max="255" man="1"/>
    <brk id="78" max="255" man="1"/>
    <brk id="93" max="255" man="1"/>
    <brk id="108" max="255" man="1"/>
    <brk id="123" max="255" man="1"/>
    <brk id="138" max="255" man="1"/>
    <brk id="153" max="255" man="1"/>
    <brk id="168" max="255" man="1"/>
    <brk id="183" max="255" man="1"/>
    <brk id="198" max="255" man="1"/>
    <brk id="213" max="255" man="1"/>
    <brk id="234" max="255" man="1"/>
    <brk id="255" max="255" man="1"/>
    <brk id="276" max="255" man="1"/>
    <brk id="297" max="255" man="1"/>
    <brk id="318" max="255" man="1"/>
    <brk id="339" max="255" man="1"/>
    <brk id="360" max="255" man="1"/>
    <brk id="381" max="255" man="1"/>
    <brk id="402" max="255" man="1"/>
    <brk id="423" max="255" man="1"/>
    <brk id="444" max="255" man="1"/>
    <brk id="4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ermak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ermak4</dc:creator>
  <cp:keywords/>
  <dc:description/>
  <cp:lastModifiedBy>ermak4</cp:lastModifiedBy>
  <cp:lastPrinted>2005-05-10T19:39:02Z</cp:lastPrinted>
  <dcterms:created xsi:type="dcterms:W3CDTF">2005-05-01T17:41:25Z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