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<sst xmlns="http://schemas.openxmlformats.org/spreadsheetml/2006/main" count="307" uniqueCount="33">
  <si>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</si>
  <si>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</si>
  <si>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</si>
  <si>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</si>
  <si>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</si>
  <si>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</si>
  <si>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</si>
  <si>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</si>
  <si>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</si>
  <si>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</si>
  <si>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</si>
  <si>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</si>
  <si>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</si>
  <si>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</si>
  <si>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</si>
  <si>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</si>
  <si>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</si>
  <si>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</si>
  <si>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</si>
  <si>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</si>
  <si>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</si>
  <si>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</si>
  <si>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</si>
  <si>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</si>
  <si>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 or Rest</t>
  </si>
  <si>
    <t>m(p)=1+[(p+t+1) on mod(2n+1)]</t>
  </si>
  <si>
    <t>ENTER PLAYERS NAMES OR "REST"</t>
  </si>
  <si>
    <t>Players Card</t>
  </si>
  <si>
    <t>N player</t>
  </si>
  <si>
    <t>Player</t>
  </si>
  <si>
    <t>N place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</si>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</sst>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3" customWidth="1"/>
  </cols>
  <sheetData>
    <row r="1" spans="1:4" ht="12.75">
      <c r="A1" t="s">
        <v>9</v>
      </c>
      <c r="C1" t="s">
        <v>25</v>
      </c>
      <c r="D1" t="s">
        <v>13</v>
      </c>
    </row>
    <row r="2" spans="1:5" ht="12.75">
      <c r="A2" t="s">
        <v>7</v>
      </c>
      <c r="C2" s="2">
        <v>15</v>
      </c>
      <c r="D2" s="1" t="s">
        <v>8</v>
      </c>
      <c r="E2">
        <f>FLOOR(C2/2,1)</f>
        <v>7</v>
      </c>
    </row>
    <row r="3" spans="3:6" ht="12.75">
      <c r="C3" s="4" t="s">
        <v>26</v>
      </c>
      <c r="F3" s="3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21" spans="1:6" s="5" customFormat="1" ht="24.75" customHeight="1">
      <c r="A21" s="5" t="s">
        <v>9</v>
      </c>
      <c r="F21" s="6"/>
    </row>
    <row r="22" spans="3:6" s="5" customFormat="1" ht="24.75" customHeight="1">
      <c r="C22" s="7" t="s">
        <v>31</v>
      </c>
      <c r="D22" s="8">
        <v>1</v>
      </c>
      <c r="F22" s="6"/>
    </row>
    <row r="23" s="5" customFormat="1" ht="24.75" customHeight="1">
      <c r="F23" s="6"/>
    </row>
    <row r="24" spans="1:6" s="5" customFormat="1" ht="24.75" customHeight="1">
      <c r="A24" s="9" t="s">
        <v>5</v>
      </c>
      <c r="B24" s="10" t="s">
        <v>3</v>
      </c>
      <c r="C24" s="11" t="s">
        <v>11</v>
      </c>
      <c r="D24" s="9" t="s">
        <v>10</v>
      </c>
      <c r="E24" s="10" t="s">
        <v>3</v>
      </c>
      <c r="F24" s="12" t="s">
        <v>4</v>
      </c>
    </row>
    <row r="25" spans="1:6" s="5" customFormat="1" ht="24.75" customHeight="1">
      <c r="A25" s="9">
        <v>1</v>
      </c>
      <c r="B25" s="9"/>
      <c r="C25" s="11" t="str">
        <f ca="1">INDIRECT(ADDRESS(4+MOD(1-D22+2*$E$2+1,2*$E$2+1),3))</f>
        <v>Player 1</v>
      </c>
      <c r="D25" s="9" t="str">
        <f ca="1">INDIRECT(ADDRESS(4+MOD(15-D22+2*$E$2+1,2*$E$2+1),3))</f>
        <v>Player 15 or Rest</v>
      </c>
      <c r="E25" s="9"/>
      <c r="F25" s="12"/>
    </row>
    <row r="26" spans="1:6" s="5" customFormat="1" ht="24.75" customHeight="1">
      <c r="A26" s="9">
        <v>2</v>
      </c>
      <c r="B26" s="9"/>
      <c r="C26" s="11" t="str">
        <f ca="1">INDIRECT(ADDRESS(4+MOD(2-D22+2*$E$2+1,2*$E$2+1),3))</f>
        <v>Player 2</v>
      </c>
      <c r="D26" s="9" t="str">
        <f ca="1">INDIRECT(ADDRESS(4+MOD(14-D22+2*$E$2+1,2*$E$2+1),3))</f>
        <v>Player 14</v>
      </c>
      <c r="E26" s="9"/>
      <c r="F26" s="12"/>
    </row>
    <row r="27" spans="1:6" s="5" customFormat="1" ht="24.75" customHeight="1">
      <c r="A27" s="9">
        <v>3</v>
      </c>
      <c r="B27" s="9"/>
      <c r="C27" s="11" t="str">
        <f ca="1">INDIRECT(ADDRESS(4+MOD(3-D22+2*$E$2+1,2*$E$2+1),3))</f>
        <v>Player 3</v>
      </c>
      <c r="D27" s="9" t="str">
        <f ca="1">INDIRECT(ADDRESS(4+MOD(13-D22+2*$E$2+1,2*$E$2+1),3))</f>
        <v>Player 13</v>
      </c>
      <c r="E27" s="9"/>
      <c r="F27" s="12"/>
    </row>
    <row r="28" spans="1:6" s="5" customFormat="1" ht="24.75" customHeight="1">
      <c r="A28" s="9">
        <v>4</v>
      </c>
      <c r="B28" s="9"/>
      <c r="C28" s="11" t="str">
        <f ca="1">INDIRECT(ADDRESS(4+MOD(4-D22+2*$E$2+1,2*$E$2+1),3))</f>
        <v>Player 4</v>
      </c>
      <c r="D28" s="9" t="str">
        <f ca="1">INDIRECT(ADDRESS(4+MOD(12-D22+2*$E$2+1,2*$E$2+1),3))</f>
        <v>Player 12</v>
      </c>
      <c r="E28" s="9"/>
      <c r="F28" s="12"/>
    </row>
    <row r="29" spans="1:6" s="5" customFormat="1" ht="24.75" customHeight="1">
      <c r="A29" s="9">
        <v>5</v>
      </c>
      <c r="B29" s="9"/>
      <c r="C29" s="11" t="str">
        <f ca="1">INDIRECT(ADDRESS(4+MOD(5-D22+2*$E$2+1,2*$E$2+1),3))</f>
        <v>Player 5</v>
      </c>
      <c r="D29" s="9" t="str">
        <f ca="1">INDIRECT(ADDRESS(4+MOD(11-D22+2*$E$2+1,2*$E$2+1),3))</f>
        <v>Player 11</v>
      </c>
      <c r="E29" s="9"/>
      <c r="F29" s="12"/>
    </row>
    <row r="30" spans="1:6" s="5" customFormat="1" ht="24.75" customHeight="1">
      <c r="A30" s="9">
        <v>6</v>
      </c>
      <c r="B30" s="9"/>
      <c r="C30" s="11" t="str">
        <f ca="1">INDIRECT(ADDRESS(4+MOD(6-D22+2*$E$2+1,2*$E$2+1),3))</f>
        <v>Player 6</v>
      </c>
      <c r="D30" s="9" t="str">
        <f ca="1">INDIRECT(ADDRESS(4+MOD(10-D22+2*$E$2+1,2*$E$2+1),3))</f>
        <v>Player 10</v>
      </c>
      <c r="E30" s="9"/>
      <c r="F30" s="12"/>
    </row>
    <row r="31" spans="1:6" s="5" customFormat="1" ht="24.75" customHeight="1">
      <c r="A31" s="9">
        <v>7</v>
      </c>
      <c r="B31" s="9"/>
      <c r="C31" s="11" t="str">
        <f ca="1">INDIRECT(ADDRESS(4+MOD(7-D22+2*$E$2+1,2*$E$2+1),3))</f>
        <v>Player 7</v>
      </c>
      <c r="D31" s="9" t="str">
        <f ca="1">INDIRECT(ADDRESS(4+MOD(9-D22+2*$E$2+1,2*$E$2+1),3))</f>
        <v>Player 9</v>
      </c>
      <c r="E31" s="9"/>
      <c r="F31" s="12"/>
    </row>
    <row r="32" spans="1:6" s="5" customFormat="1" ht="24.75" customHeight="1">
      <c r="A32" s="13"/>
      <c r="B32" s="13"/>
      <c r="C32" s="14" t="str">
        <f ca="1">INDIRECT(ADDRESS(4+MOD(8-D22+2*$E$2+1,2*$E$2+1),3))</f>
        <v>Player 8</v>
      </c>
      <c r="D32" s="13" t="s">
        <v>6</v>
      </c>
      <c r="E32" s="13"/>
      <c r="F32" s="15"/>
    </row>
    <row r="33" spans="1:6" s="5" customFormat="1" ht="24.75" customHeight="1">
      <c r="A33" s="13"/>
      <c r="B33" s="13"/>
      <c r="C33" s="14"/>
      <c r="D33" s="13"/>
      <c r="E33" s="13"/>
      <c r="F33" s="15"/>
    </row>
    <row r="34" spans="1:6" s="5" customFormat="1" ht="24.75" customHeight="1">
      <c r="A34" s="13"/>
      <c r="B34" s="13"/>
      <c r="C34" s="14"/>
      <c r="D34" s="13"/>
      <c r="E34" s="13"/>
      <c r="F34" s="15"/>
    </row>
    <row r="35" spans="1:6" s="5" customFormat="1" ht="24.75" customHeight="1">
      <c r="A35" s="13"/>
      <c r="B35" s="13"/>
      <c r="C35" s="14"/>
      <c r="D35" s="13"/>
      <c r="E35" s="13"/>
      <c r="F35" s="15"/>
    </row>
    <row r="36" s="5" customFormat="1" ht="24.75" customHeight="1">
      <c r="F36" s="6"/>
    </row>
    <row r="37" spans="1:6" s="5" customFormat="1" ht="24.75" customHeight="1">
      <c r="A37" s="5" t="s">
        <v>9</v>
      </c>
      <c r="F37" s="6"/>
    </row>
    <row r="38" spans="3:6" s="5" customFormat="1" ht="24.75" customHeight="1">
      <c r="C38" s="7" t="s">
        <v>31</v>
      </c>
      <c r="D38" s="8">
        <v>2</v>
      </c>
      <c r="F38" s="6"/>
    </row>
    <row r="39" s="5" customFormat="1" ht="24.75" customHeight="1">
      <c r="F39" s="6"/>
    </row>
    <row r="40" spans="1:6" s="5" customFormat="1" ht="24.75" customHeight="1">
      <c r="A40" s="9" t="s">
        <v>5</v>
      </c>
      <c r="B40" s="10" t="s">
        <v>3</v>
      </c>
      <c r="C40" s="11" t="s">
        <v>11</v>
      </c>
      <c r="D40" s="9" t="s">
        <v>10</v>
      </c>
      <c r="E40" s="10" t="s">
        <v>3</v>
      </c>
      <c r="F40" s="12" t="s">
        <v>4</v>
      </c>
    </row>
    <row r="41" spans="1:6" s="5" customFormat="1" ht="24.75" customHeight="1">
      <c r="A41" s="9">
        <v>1</v>
      </c>
      <c r="B41" s="9"/>
      <c r="C41" s="11" t="str">
        <f ca="1">INDIRECT(ADDRESS(4+MOD(1-D38+2*$E$2+1,2*$E$2+1),3))</f>
        <v>Player 15 or Rest</v>
      </c>
      <c r="D41" s="9" t="str">
        <f ca="1">INDIRECT(ADDRESS(4+MOD(15-D38+2*$E$2+1,2*$E$2+1),3))</f>
        <v>Player 14</v>
      </c>
      <c r="E41" s="9"/>
      <c r="F41" s="12"/>
    </row>
    <row r="42" spans="1:6" s="5" customFormat="1" ht="24.75" customHeight="1">
      <c r="A42" s="9">
        <v>2</v>
      </c>
      <c r="B42" s="9"/>
      <c r="C42" s="11" t="str">
        <f ca="1">INDIRECT(ADDRESS(4+MOD(2-D38+2*$E$2+1,2*$E$2+1),3))</f>
        <v>Player 1</v>
      </c>
      <c r="D42" s="9" t="str">
        <f ca="1">INDIRECT(ADDRESS(4+MOD(14-D38+2*$E$2+1,2*$E$2+1),3))</f>
        <v>Player 13</v>
      </c>
      <c r="E42" s="9"/>
      <c r="F42" s="12"/>
    </row>
    <row r="43" spans="1:6" s="5" customFormat="1" ht="24.75" customHeight="1">
      <c r="A43" s="9">
        <v>3</v>
      </c>
      <c r="B43" s="9"/>
      <c r="C43" s="11" t="str">
        <f ca="1">INDIRECT(ADDRESS(4+MOD(3-D38+2*$E$2+1,2*$E$2+1),3))</f>
        <v>Player 2</v>
      </c>
      <c r="D43" s="9" t="str">
        <f ca="1">INDIRECT(ADDRESS(4+MOD(13-D38+2*$E$2+1,2*$E$2+1),3))</f>
        <v>Player 12</v>
      </c>
      <c r="E43" s="9"/>
      <c r="F43" s="12"/>
    </row>
    <row r="44" spans="1:6" s="5" customFormat="1" ht="24.75" customHeight="1">
      <c r="A44" s="9">
        <v>4</v>
      </c>
      <c r="B44" s="9"/>
      <c r="C44" s="11" t="str">
        <f ca="1">INDIRECT(ADDRESS(4+MOD(4-D38+2*$E$2+1,2*$E$2+1),3))</f>
        <v>Player 3</v>
      </c>
      <c r="D44" s="9" t="str">
        <f ca="1">INDIRECT(ADDRESS(4+MOD(12-D38+2*$E$2+1,2*$E$2+1),3))</f>
        <v>Player 11</v>
      </c>
      <c r="E44" s="9"/>
      <c r="F44" s="12"/>
    </row>
    <row r="45" spans="1:6" s="5" customFormat="1" ht="24.75" customHeight="1">
      <c r="A45" s="9">
        <v>5</v>
      </c>
      <c r="B45" s="9"/>
      <c r="C45" s="11" t="str">
        <f ca="1">INDIRECT(ADDRESS(4+MOD(5-D38+2*$E$2+1,2*$E$2+1),3))</f>
        <v>Player 4</v>
      </c>
      <c r="D45" s="9" t="str">
        <f ca="1">INDIRECT(ADDRESS(4+MOD(11-D38+2*$E$2+1,2*$E$2+1),3))</f>
        <v>Player 10</v>
      </c>
      <c r="E45" s="9"/>
      <c r="F45" s="12"/>
    </row>
    <row r="46" spans="1:6" s="5" customFormat="1" ht="24.75" customHeight="1">
      <c r="A46" s="9">
        <v>6</v>
      </c>
      <c r="B46" s="9"/>
      <c r="C46" s="11" t="str">
        <f ca="1">INDIRECT(ADDRESS(4+MOD(6-D38+2*$E$2+1,2*$E$2+1),3))</f>
        <v>Player 5</v>
      </c>
      <c r="D46" s="9" t="str">
        <f ca="1">INDIRECT(ADDRESS(4+MOD(10-D38+2*$E$2+1,2*$E$2+1),3))</f>
        <v>Player 9</v>
      </c>
      <c r="E46" s="9"/>
      <c r="F46" s="12"/>
    </row>
    <row r="47" spans="1:6" s="5" customFormat="1" ht="24.75" customHeight="1">
      <c r="A47" s="9">
        <v>7</v>
      </c>
      <c r="B47" s="9"/>
      <c r="C47" s="11" t="str">
        <f ca="1">INDIRECT(ADDRESS(4+MOD(7-D38+2*$E$2+1,2*$E$2+1),3))</f>
        <v>Player 6</v>
      </c>
      <c r="D47" s="9" t="str">
        <f ca="1">INDIRECT(ADDRESS(4+MOD(9-D38+2*$E$2+1,2*$E$2+1),3))</f>
        <v>Player 8</v>
      </c>
      <c r="E47" s="9"/>
      <c r="F47" s="12"/>
    </row>
    <row r="48" spans="1:6" s="5" customFormat="1" ht="24.75" customHeight="1">
      <c r="A48" s="13"/>
      <c r="B48" s="13"/>
      <c r="C48" s="14" t="str">
        <f ca="1">INDIRECT(ADDRESS(4+MOD(8-D38+2*$E$2+1,2*$E$2+1),3))</f>
        <v>Player 7</v>
      </c>
      <c r="D48" s="13" t="s">
        <v>6</v>
      </c>
      <c r="E48" s="13"/>
      <c r="F48" s="15"/>
    </row>
    <row r="49" s="5" customFormat="1" ht="24.75" customHeight="1">
      <c r="F49" s="6"/>
    </row>
    <row r="50" s="5" customFormat="1" ht="24.75" customHeight="1">
      <c r="F50" s="6"/>
    </row>
    <row r="51" s="5" customFormat="1" ht="24.75" customHeight="1">
      <c r="F51" s="6"/>
    </row>
    <row r="52" s="5" customFormat="1" ht="24.75" customHeight="1">
      <c r="F52" s="6"/>
    </row>
    <row r="53" spans="1:6" s="5" customFormat="1" ht="24.75" customHeight="1">
      <c r="A53" s="5" t="s">
        <v>9</v>
      </c>
      <c r="F53" s="6"/>
    </row>
    <row r="54" spans="3:6" s="5" customFormat="1" ht="24.75" customHeight="1">
      <c r="C54" s="7" t="s">
        <v>31</v>
      </c>
      <c r="D54" s="8">
        <v>3</v>
      </c>
      <c r="F54" s="6"/>
    </row>
    <row r="55" s="5" customFormat="1" ht="24.75" customHeight="1">
      <c r="F55" s="6"/>
    </row>
    <row r="56" spans="1:6" s="5" customFormat="1" ht="24.75" customHeight="1">
      <c r="A56" s="9" t="s">
        <v>5</v>
      </c>
      <c r="B56" s="10" t="s">
        <v>3</v>
      </c>
      <c r="C56" s="11" t="s">
        <v>11</v>
      </c>
      <c r="D56" s="9" t="s">
        <v>10</v>
      </c>
      <c r="E56" s="10" t="s">
        <v>3</v>
      </c>
      <c r="F56" s="12" t="s">
        <v>4</v>
      </c>
    </row>
    <row r="57" spans="1:6" s="5" customFormat="1" ht="24.75" customHeight="1">
      <c r="A57" s="9">
        <v>1</v>
      </c>
      <c r="B57" s="9"/>
      <c r="C57" s="11" t="str">
        <f ca="1">INDIRECT(ADDRESS(4+MOD(1-D54+2*$E$2+1,2*$E$2+1),3))</f>
        <v>Player 14</v>
      </c>
      <c r="D57" s="9" t="str">
        <f ca="1">INDIRECT(ADDRESS(4+MOD(15-D54+2*$E$2+1,2*$E$2+1),3))</f>
        <v>Player 13</v>
      </c>
      <c r="E57" s="9"/>
      <c r="F57" s="12"/>
    </row>
    <row r="58" spans="1:6" s="5" customFormat="1" ht="24.75" customHeight="1">
      <c r="A58" s="9">
        <v>2</v>
      </c>
      <c r="B58" s="9"/>
      <c r="C58" s="11" t="str">
        <f ca="1">INDIRECT(ADDRESS(4+MOD(2-D54+2*$E$2+1,2*$E$2+1),3))</f>
        <v>Player 15 or Rest</v>
      </c>
      <c r="D58" s="9" t="str">
        <f ca="1">INDIRECT(ADDRESS(4+MOD(14-D54+2*$E$2+1,2*$E$2+1),3))</f>
        <v>Player 12</v>
      </c>
      <c r="E58" s="9"/>
      <c r="F58" s="12"/>
    </row>
    <row r="59" spans="1:6" s="5" customFormat="1" ht="24.75" customHeight="1">
      <c r="A59" s="9">
        <v>3</v>
      </c>
      <c r="B59" s="9"/>
      <c r="C59" s="11" t="str">
        <f ca="1">INDIRECT(ADDRESS(4+MOD(3-D54+2*$E$2+1,2*$E$2+1),3))</f>
        <v>Player 1</v>
      </c>
      <c r="D59" s="9" t="str">
        <f ca="1">INDIRECT(ADDRESS(4+MOD(13-D54+2*$E$2+1,2*$E$2+1),3))</f>
        <v>Player 11</v>
      </c>
      <c r="E59" s="9"/>
      <c r="F59" s="12"/>
    </row>
    <row r="60" spans="1:6" s="5" customFormat="1" ht="24.75" customHeight="1">
      <c r="A60" s="9">
        <v>4</v>
      </c>
      <c r="B60" s="9"/>
      <c r="C60" s="11" t="str">
        <f ca="1">INDIRECT(ADDRESS(4+MOD(4-D54+2*$E$2+1,2*$E$2+1),3))</f>
        <v>Player 2</v>
      </c>
      <c r="D60" s="9" t="str">
        <f ca="1">INDIRECT(ADDRESS(4+MOD(12-D54+2*$E$2+1,2*$E$2+1),3))</f>
        <v>Player 10</v>
      </c>
      <c r="E60" s="9"/>
      <c r="F60" s="12"/>
    </row>
    <row r="61" spans="1:6" s="5" customFormat="1" ht="24.75" customHeight="1">
      <c r="A61" s="9">
        <v>5</v>
      </c>
      <c r="B61" s="9"/>
      <c r="C61" s="11" t="str">
        <f ca="1">INDIRECT(ADDRESS(4+MOD(5-D54+2*$E$2+1,2*$E$2+1),3))</f>
        <v>Player 3</v>
      </c>
      <c r="D61" s="9" t="str">
        <f ca="1">INDIRECT(ADDRESS(4+MOD(11-D54+2*$E$2+1,2*$E$2+1),3))</f>
        <v>Player 9</v>
      </c>
      <c r="E61" s="9"/>
      <c r="F61" s="12"/>
    </row>
    <row r="62" spans="1:6" s="5" customFormat="1" ht="24.75" customHeight="1">
      <c r="A62" s="9">
        <v>6</v>
      </c>
      <c r="B62" s="9"/>
      <c r="C62" s="11" t="str">
        <f ca="1">INDIRECT(ADDRESS(4+MOD(6-D54+2*$E$2+1,2*$E$2+1),3))</f>
        <v>Player 4</v>
      </c>
      <c r="D62" s="9" t="str">
        <f ca="1">INDIRECT(ADDRESS(4+MOD(10-D54+2*$E$2+1,2*$E$2+1),3))</f>
        <v>Player 8</v>
      </c>
      <c r="E62" s="9"/>
      <c r="F62" s="12"/>
    </row>
    <row r="63" spans="1:6" s="5" customFormat="1" ht="24.75" customHeight="1">
      <c r="A63" s="9">
        <v>7</v>
      </c>
      <c r="B63" s="9"/>
      <c r="C63" s="11" t="str">
        <f ca="1">INDIRECT(ADDRESS(4+MOD(7-D54+2*$E$2+1,2*$E$2+1),3))</f>
        <v>Player 5</v>
      </c>
      <c r="D63" s="9" t="str">
        <f ca="1">INDIRECT(ADDRESS(4+MOD(9-D54+2*$E$2+1,2*$E$2+1),3))</f>
        <v>Player 7</v>
      </c>
      <c r="E63" s="9"/>
      <c r="F63" s="12"/>
    </row>
    <row r="64" spans="1:6" s="5" customFormat="1" ht="24.75" customHeight="1">
      <c r="A64" s="13"/>
      <c r="B64" s="13"/>
      <c r="C64" s="14" t="str">
        <f ca="1">INDIRECT(ADDRESS(4+MOD(8-D54+2*$E$2+1,2*$E$2+1),3))</f>
        <v>Player 6</v>
      </c>
      <c r="D64" s="13" t="s">
        <v>6</v>
      </c>
      <c r="E64" s="13"/>
      <c r="F64" s="15"/>
    </row>
    <row r="65" s="5" customFormat="1" ht="24.75" customHeight="1">
      <c r="F65" s="6"/>
    </row>
    <row r="66" s="5" customFormat="1" ht="24.75" customHeight="1">
      <c r="F66" s="6"/>
    </row>
    <row r="67" s="5" customFormat="1" ht="24.75" customHeight="1">
      <c r="F67" s="6"/>
    </row>
    <row r="68" s="5" customFormat="1" ht="24.75" customHeight="1">
      <c r="F68" s="6"/>
    </row>
    <row r="69" spans="1:6" s="5" customFormat="1" ht="24.75" customHeight="1">
      <c r="A69" s="5" t="s">
        <v>9</v>
      </c>
      <c r="F69" s="6"/>
    </row>
    <row r="70" spans="3:6" s="5" customFormat="1" ht="24.75" customHeight="1">
      <c r="C70" s="7" t="s">
        <v>31</v>
      </c>
      <c r="D70" s="8">
        <v>4</v>
      </c>
      <c r="F70" s="6"/>
    </row>
    <row r="71" s="5" customFormat="1" ht="24.75" customHeight="1">
      <c r="F71" s="6"/>
    </row>
    <row r="72" spans="1:6" s="5" customFormat="1" ht="24.75" customHeight="1">
      <c r="A72" s="9" t="s">
        <v>5</v>
      </c>
      <c r="B72" s="10" t="s">
        <v>3</v>
      </c>
      <c r="C72" s="11" t="s">
        <v>11</v>
      </c>
      <c r="D72" s="9" t="s">
        <v>10</v>
      </c>
      <c r="E72" s="10" t="s">
        <v>3</v>
      </c>
      <c r="F72" s="12" t="s">
        <v>4</v>
      </c>
    </row>
    <row r="73" spans="1:6" s="5" customFormat="1" ht="24.75" customHeight="1">
      <c r="A73" s="9">
        <v>1</v>
      </c>
      <c r="B73" s="9"/>
      <c r="C73" s="11" t="str">
        <f ca="1">INDIRECT(ADDRESS(4+MOD(1-D70+2*$E$2+1,2*$E$2+1),3))</f>
        <v>Player 13</v>
      </c>
      <c r="D73" s="9" t="str">
        <f ca="1">INDIRECT(ADDRESS(4+MOD(15-D70+2*$E$2+1,2*$E$2+1),3))</f>
        <v>Player 12</v>
      </c>
      <c r="E73" s="9"/>
      <c r="F73" s="12"/>
    </row>
    <row r="74" spans="1:6" s="5" customFormat="1" ht="24.75" customHeight="1">
      <c r="A74" s="9">
        <v>2</v>
      </c>
      <c r="B74" s="9"/>
      <c r="C74" s="11" t="str">
        <f ca="1">INDIRECT(ADDRESS(4+MOD(2-D70+2*$E$2+1,2*$E$2+1),3))</f>
        <v>Player 14</v>
      </c>
      <c r="D74" s="9" t="str">
        <f ca="1">INDIRECT(ADDRESS(4+MOD(14-D70+2*$E$2+1,2*$E$2+1),3))</f>
        <v>Player 11</v>
      </c>
      <c r="E74" s="9"/>
      <c r="F74" s="12"/>
    </row>
    <row r="75" spans="1:6" s="5" customFormat="1" ht="24.75" customHeight="1">
      <c r="A75" s="9">
        <v>3</v>
      </c>
      <c r="B75" s="9"/>
      <c r="C75" s="11" t="str">
        <f ca="1">INDIRECT(ADDRESS(4+MOD(3-D70+2*$E$2+1,2*$E$2+1),3))</f>
        <v>Player 15 or Rest</v>
      </c>
      <c r="D75" s="9" t="str">
        <f ca="1">INDIRECT(ADDRESS(4+MOD(13-D70+2*$E$2+1,2*$E$2+1),3))</f>
        <v>Player 10</v>
      </c>
      <c r="E75" s="9"/>
      <c r="F75" s="12"/>
    </row>
    <row r="76" spans="1:6" s="5" customFormat="1" ht="24.75" customHeight="1">
      <c r="A76" s="9">
        <v>4</v>
      </c>
      <c r="B76" s="9"/>
      <c r="C76" s="11" t="str">
        <f ca="1">INDIRECT(ADDRESS(4+MOD(4-D70+2*$E$2+1,2*$E$2+1),3))</f>
        <v>Player 1</v>
      </c>
      <c r="D76" s="9" t="str">
        <f ca="1">INDIRECT(ADDRESS(4+MOD(12-D70+2*$E$2+1,2*$E$2+1),3))</f>
        <v>Player 9</v>
      </c>
      <c r="E76" s="9"/>
      <c r="F76" s="12"/>
    </row>
    <row r="77" spans="1:6" s="5" customFormat="1" ht="24.75" customHeight="1">
      <c r="A77" s="9">
        <v>5</v>
      </c>
      <c r="B77" s="9"/>
      <c r="C77" s="11" t="str">
        <f ca="1">INDIRECT(ADDRESS(4+MOD(5-D70+2*$E$2+1,2*$E$2+1),3))</f>
        <v>Player 2</v>
      </c>
      <c r="D77" s="9" t="str">
        <f ca="1">INDIRECT(ADDRESS(4+MOD(11-D70+2*$E$2+1,2*$E$2+1),3))</f>
        <v>Player 8</v>
      </c>
      <c r="E77" s="9"/>
      <c r="F77" s="12"/>
    </row>
    <row r="78" spans="1:6" s="5" customFormat="1" ht="24.75" customHeight="1">
      <c r="A78" s="9">
        <v>6</v>
      </c>
      <c r="B78" s="9"/>
      <c r="C78" s="11" t="str">
        <f ca="1">INDIRECT(ADDRESS(4+MOD(6-D70+2*$E$2+1,2*$E$2+1),3))</f>
        <v>Player 3</v>
      </c>
      <c r="D78" s="9" t="str">
        <f ca="1">INDIRECT(ADDRESS(4+MOD(10-D70+2*$E$2+1,2*$E$2+1),3))</f>
        <v>Player 7</v>
      </c>
      <c r="E78" s="9"/>
      <c r="F78" s="12"/>
    </row>
    <row r="79" spans="1:6" s="5" customFormat="1" ht="24.75" customHeight="1">
      <c r="A79" s="9">
        <v>7</v>
      </c>
      <c r="B79" s="9"/>
      <c r="C79" s="11" t="str">
        <f ca="1">INDIRECT(ADDRESS(4+MOD(7-D70+2*$E$2+1,2*$E$2+1),3))</f>
        <v>Player 4</v>
      </c>
      <c r="D79" s="9" t="str">
        <f ca="1">INDIRECT(ADDRESS(4+MOD(9-D70+2*$E$2+1,2*$E$2+1),3))</f>
        <v>Player 6</v>
      </c>
      <c r="E79" s="9"/>
      <c r="F79" s="12"/>
    </row>
    <row r="80" spans="1:6" s="5" customFormat="1" ht="24.75" customHeight="1">
      <c r="A80" s="13"/>
      <c r="B80" s="13"/>
      <c r="C80" s="14" t="str">
        <f ca="1">INDIRECT(ADDRESS(4+MOD(8-D70+2*$E$2+1,2*$E$2+1),3))</f>
        <v>Player 5</v>
      </c>
      <c r="D80" s="13" t="s">
        <v>6</v>
      </c>
      <c r="E80" s="13"/>
      <c r="F80" s="15"/>
    </row>
    <row r="81" s="5" customFormat="1" ht="24.75" customHeight="1">
      <c r="F81" s="6"/>
    </row>
    <row r="82" s="5" customFormat="1" ht="24.75" customHeight="1">
      <c r="F82" s="6"/>
    </row>
    <row r="83" s="5" customFormat="1" ht="24.75" customHeight="1">
      <c r="F83" s="6"/>
    </row>
    <row r="84" s="5" customFormat="1" ht="24.75" customHeight="1">
      <c r="F84" s="6"/>
    </row>
    <row r="85" spans="1:6" s="5" customFormat="1" ht="24.75" customHeight="1">
      <c r="A85" s="5" t="s">
        <v>9</v>
      </c>
      <c r="F85" s="6"/>
    </row>
    <row r="86" spans="3:6" s="5" customFormat="1" ht="24.75" customHeight="1">
      <c r="C86" s="7" t="s">
        <v>31</v>
      </c>
      <c r="D86" s="8">
        <v>5</v>
      </c>
      <c r="F86" s="6"/>
    </row>
    <row r="87" s="5" customFormat="1" ht="24.75" customHeight="1">
      <c r="F87" s="6"/>
    </row>
    <row r="88" spans="1:6" s="5" customFormat="1" ht="24.75" customHeight="1">
      <c r="A88" s="9" t="s">
        <v>5</v>
      </c>
      <c r="B88" s="10" t="s">
        <v>3</v>
      </c>
      <c r="C88" s="11" t="s">
        <v>11</v>
      </c>
      <c r="D88" s="9" t="s">
        <v>10</v>
      </c>
      <c r="E88" s="10" t="s">
        <v>3</v>
      </c>
      <c r="F88" s="12" t="s">
        <v>4</v>
      </c>
    </row>
    <row r="89" spans="1:6" s="5" customFormat="1" ht="24.75" customHeight="1">
      <c r="A89" s="9">
        <v>1</v>
      </c>
      <c r="B89" s="9"/>
      <c r="C89" s="11" t="str">
        <f ca="1">INDIRECT(ADDRESS(4+MOD(1-D86+2*$E$2+1,2*$E$2+1),3))</f>
        <v>Player 12</v>
      </c>
      <c r="D89" s="9" t="str">
        <f ca="1">INDIRECT(ADDRESS(4+MOD(15-D86+2*$E$2+1,2*$E$2+1),3))</f>
        <v>Player 11</v>
      </c>
      <c r="E89" s="9"/>
      <c r="F89" s="12"/>
    </row>
    <row r="90" spans="1:6" s="5" customFormat="1" ht="24.75" customHeight="1">
      <c r="A90" s="9">
        <v>2</v>
      </c>
      <c r="B90" s="9"/>
      <c r="C90" s="11" t="str">
        <f ca="1">INDIRECT(ADDRESS(4+MOD(2-D86+2*$E$2+1,2*$E$2+1),3))</f>
        <v>Player 13</v>
      </c>
      <c r="D90" s="9" t="str">
        <f ca="1">INDIRECT(ADDRESS(4+MOD(14-D86+2*$E$2+1,2*$E$2+1),3))</f>
        <v>Player 10</v>
      </c>
      <c r="E90" s="9"/>
      <c r="F90" s="12"/>
    </row>
    <row r="91" spans="1:6" s="5" customFormat="1" ht="24.75" customHeight="1">
      <c r="A91" s="9">
        <v>3</v>
      </c>
      <c r="B91" s="9"/>
      <c r="C91" s="11" t="str">
        <f ca="1">INDIRECT(ADDRESS(4+MOD(3-D86+2*$E$2+1,2*$E$2+1),3))</f>
        <v>Player 14</v>
      </c>
      <c r="D91" s="9" t="str">
        <f ca="1">INDIRECT(ADDRESS(4+MOD(13-D86+2*$E$2+1,2*$E$2+1),3))</f>
        <v>Player 9</v>
      </c>
      <c r="E91" s="9"/>
      <c r="F91" s="12"/>
    </row>
    <row r="92" spans="1:6" s="5" customFormat="1" ht="24.75" customHeight="1">
      <c r="A92" s="9">
        <v>4</v>
      </c>
      <c r="B92" s="9"/>
      <c r="C92" s="11" t="str">
        <f ca="1">INDIRECT(ADDRESS(4+MOD(4-D86+2*$E$2+1,2*$E$2+1),3))</f>
        <v>Player 15 or Rest</v>
      </c>
      <c r="D92" s="9" t="str">
        <f ca="1">INDIRECT(ADDRESS(4+MOD(12-D86+2*$E$2+1,2*$E$2+1),3))</f>
        <v>Player 8</v>
      </c>
      <c r="E92" s="9"/>
      <c r="F92" s="12"/>
    </row>
    <row r="93" spans="1:6" s="5" customFormat="1" ht="24.75" customHeight="1">
      <c r="A93" s="9">
        <v>5</v>
      </c>
      <c r="B93" s="9"/>
      <c r="C93" s="11" t="str">
        <f ca="1">INDIRECT(ADDRESS(4+MOD(5-D86+2*$E$2+1,2*$E$2+1),3))</f>
        <v>Player 1</v>
      </c>
      <c r="D93" s="9" t="str">
        <f ca="1">INDIRECT(ADDRESS(4+MOD(11-D86+2*$E$2+1,2*$E$2+1),3))</f>
        <v>Player 7</v>
      </c>
      <c r="E93" s="9"/>
      <c r="F93" s="12"/>
    </row>
    <row r="94" spans="1:6" s="5" customFormat="1" ht="24.75" customHeight="1">
      <c r="A94" s="9">
        <v>6</v>
      </c>
      <c r="B94" s="9"/>
      <c r="C94" s="11" t="str">
        <f ca="1">INDIRECT(ADDRESS(4+MOD(6-D86+2*$E$2+1,2*$E$2+1),3))</f>
        <v>Player 2</v>
      </c>
      <c r="D94" s="9" t="str">
        <f ca="1">INDIRECT(ADDRESS(4+MOD(10-D86+2*$E$2+1,2*$E$2+1),3))</f>
        <v>Player 6</v>
      </c>
      <c r="E94" s="9"/>
      <c r="F94" s="12"/>
    </row>
    <row r="95" spans="1:6" s="5" customFormat="1" ht="24.75" customHeight="1">
      <c r="A95" s="9">
        <v>7</v>
      </c>
      <c r="B95" s="9"/>
      <c r="C95" s="11" t="str">
        <f ca="1">INDIRECT(ADDRESS(4+MOD(7-D86+2*$E$2+1,2*$E$2+1),3))</f>
        <v>Player 3</v>
      </c>
      <c r="D95" s="9" t="str">
        <f ca="1">INDIRECT(ADDRESS(4+MOD(9-D86+2*$E$2+1,2*$E$2+1),3))</f>
        <v>Player 5</v>
      </c>
      <c r="E95" s="9"/>
      <c r="F95" s="12"/>
    </row>
    <row r="96" spans="1:6" s="5" customFormat="1" ht="24.75" customHeight="1">
      <c r="A96" s="13"/>
      <c r="B96" s="13"/>
      <c r="C96" s="14" t="str">
        <f ca="1">INDIRECT(ADDRESS(4+MOD(8-D86+2*$E$2+1,2*$E$2+1),3))</f>
        <v>Player 4</v>
      </c>
      <c r="D96" s="13" t="s">
        <v>6</v>
      </c>
      <c r="E96" s="13"/>
      <c r="F96" s="15"/>
    </row>
    <row r="97" s="5" customFormat="1" ht="24.75" customHeight="1">
      <c r="F97" s="6"/>
    </row>
    <row r="98" s="5" customFormat="1" ht="24.75" customHeight="1">
      <c r="F98" s="6"/>
    </row>
    <row r="99" s="5" customFormat="1" ht="24.75" customHeight="1">
      <c r="F99" s="6"/>
    </row>
    <row r="100" s="5" customFormat="1" ht="24.75" customHeight="1">
      <c r="F100" s="6"/>
    </row>
    <row r="101" spans="1:6" s="5" customFormat="1" ht="24.75" customHeight="1">
      <c r="A101" s="5" t="s">
        <v>9</v>
      </c>
      <c r="F101" s="6"/>
    </row>
    <row r="102" spans="3:6" s="5" customFormat="1" ht="24.75" customHeight="1">
      <c r="C102" s="7" t="s">
        <v>31</v>
      </c>
      <c r="D102" s="8">
        <v>6</v>
      </c>
      <c r="F102" s="6"/>
    </row>
    <row r="103" s="5" customFormat="1" ht="24.75" customHeight="1">
      <c r="F103" s="6"/>
    </row>
    <row r="104" spans="1:6" s="5" customFormat="1" ht="24.75" customHeight="1">
      <c r="A104" s="9" t="s">
        <v>5</v>
      </c>
      <c r="B104" s="10" t="s">
        <v>3</v>
      </c>
      <c r="C104" s="11" t="s">
        <v>11</v>
      </c>
      <c r="D104" s="9" t="s">
        <v>10</v>
      </c>
      <c r="E104" s="10" t="s">
        <v>3</v>
      </c>
      <c r="F104" s="12" t="s">
        <v>4</v>
      </c>
    </row>
    <row r="105" spans="1:6" s="5" customFormat="1" ht="24.75" customHeight="1">
      <c r="A105" s="9">
        <v>1</v>
      </c>
      <c r="B105" s="9"/>
      <c r="C105" s="11" t="str">
        <f ca="1">INDIRECT(ADDRESS(4+MOD(1-D102+2*$E$2+1,2*$E$2+1),3))</f>
        <v>Player 11</v>
      </c>
      <c r="D105" s="9" t="str">
        <f ca="1">INDIRECT(ADDRESS(4+MOD(15-D102+2*$E$2+1,2*$E$2+1),3))</f>
        <v>Player 10</v>
      </c>
      <c r="E105" s="9"/>
      <c r="F105" s="12"/>
    </row>
    <row r="106" spans="1:6" s="5" customFormat="1" ht="24.75" customHeight="1">
      <c r="A106" s="9">
        <v>2</v>
      </c>
      <c r="B106" s="9"/>
      <c r="C106" s="11" t="str">
        <f ca="1">INDIRECT(ADDRESS(4+MOD(2-D102+2*$E$2+1,2*$E$2+1),3))</f>
        <v>Player 12</v>
      </c>
      <c r="D106" s="9" t="str">
        <f ca="1">INDIRECT(ADDRESS(4+MOD(14-D102+2*$E$2+1,2*$E$2+1),3))</f>
        <v>Player 9</v>
      </c>
      <c r="E106" s="9"/>
      <c r="F106" s="12"/>
    </row>
    <row r="107" spans="1:6" s="5" customFormat="1" ht="24.75" customHeight="1">
      <c r="A107" s="9">
        <v>3</v>
      </c>
      <c r="B107" s="9"/>
      <c r="C107" s="11" t="str">
        <f ca="1">INDIRECT(ADDRESS(4+MOD(3-D102+2*$E$2+1,2*$E$2+1),3))</f>
        <v>Player 13</v>
      </c>
      <c r="D107" s="9" t="str">
        <f ca="1">INDIRECT(ADDRESS(4+MOD(13-D102+2*$E$2+1,2*$E$2+1),3))</f>
        <v>Player 8</v>
      </c>
      <c r="E107" s="9"/>
      <c r="F107" s="12"/>
    </row>
    <row r="108" spans="1:6" s="5" customFormat="1" ht="24.75" customHeight="1">
      <c r="A108" s="9">
        <v>4</v>
      </c>
      <c r="B108" s="9"/>
      <c r="C108" s="11" t="str">
        <f ca="1">INDIRECT(ADDRESS(4+MOD(4-D102+2*$E$2+1,2*$E$2+1),3))</f>
        <v>Player 14</v>
      </c>
      <c r="D108" s="9" t="str">
        <f ca="1">INDIRECT(ADDRESS(4+MOD(12-D102+2*$E$2+1,2*$E$2+1),3))</f>
        <v>Player 7</v>
      </c>
      <c r="E108" s="9"/>
      <c r="F108" s="12"/>
    </row>
    <row r="109" spans="1:6" s="5" customFormat="1" ht="24.75" customHeight="1">
      <c r="A109" s="9">
        <v>5</v>
      </c>
      <c r="B109" s="9"/>
      <c r="C109" s="11" t="str">
        <f ca="1">INDIRECT(ADDRESS(4+MOD(5-D102+2*$E$2+1,2*$E$2+1),3))</f>
        <v>Player 15 or Rest</v>
      </c>
      <c r="D109" s="9" t="str">
        <f ca="1">INDIRECT(ADDRESS(4+MOD(11-D102+2*$E$2+1,2*$E$2+1),3))</f>
        <v>Player 6</v>
      </c>
      <c r="E109" s="9"/>
      <c r="F109" s="12"/>
    </row>
    <row r="110" spans="1:6" s="5" customFormat="1" ht="24.75" customHeight="1">
      <c r="A110" s="9">
        <v>6</v>
      </c>
      <c r="B110" s="9"/>
      <c r="C110" s="11" t="str">
        <f ca="1">INDIRECT(ADDRESS(4+MOD(6-D102+2*$E$2+1,2*$E$2+1),3))</f>
        <v>Player 1</v>
      </c>
      <c r="D110" s="9" t="str">
        <f ca="1">INDIRECT(ADDRESS(4+MOD(10-D102+2*$E$2+1,2*$E$2+1),3))</f>
        <v>Player 5</v>
      </c>
      <c r="E110" s="9"/>
      <c r="F110" s="12"/>
    </row>
    <row r="111" spans="1:6" s="5" customFormat="1" ht="24.75" customHeight="1">
      <c r="A111" s="9">
        <v>7</v>
      </c>
      <c r="B111" s="9"/>
      <c r="C111" s="11" t="str">
        <f ca="1">INDIRECT(ADDRESS(4+MOD(7-D102+2*$E$2+1,2*$E$2+1),3))</f>
        <v>Player 2</v>
      </c>
      <c r="D111" s="9" t="str">
        <f ca="1">INDIRECT(ADDRESS(4+MOD(9-D102+2*$E$2+1,2*$E$2+1),3))</f>
        <v>Player 4</v>
      </c>
      <c r="E111" s="9"/>
      <c r="F111" s="12"/>
    </row>
    <row r="112" spans="1:6" s="5" customFormat="1" ht="24.75" customHeight="1">
      <c r="A112" s="13"/>
      <c r="B112" s="13"/>
      <c r="C112" s="14" t="str">
        <f ca="1">INDIRECT(ADDRESS(4+MOD(8-D102+2*$E$2+1,2*$E$2+1),3))</f>
        <v>Player 3</v>
      </c>
      <c r="D112" s="13" t="s">
        <v>6</v>
      </c>
      <c r="E112" s="13"/>
      <c r="F112" s="15"/>
    </row>
    <row r="113" s="5" customFormat="1" ht="24.75" customHeight="1">
      <c r="F113" s="6"/>
    </row>
    <row r="114" s="5" customFormat="1" ht="24.75" customHeight="1">
      <c r="F114" s="6"/>
    </row>
    <row r="115" s="5" customFormat="1" ht="24.75" customHeight="1">
      <c r="F115" s="6"/>
    </row>
    <row r="116" s="5" customFormat="1" ht="24.75" customHeight="1">
      <c r="F116" s="6"/>
    </row>
    <row r="117" spans="1:6" s="5" customFormat="1" ht="24.75" customHeight="1">
      <c r="A117" s="5" t="s">
        <v>9</v>
      </c>
      <c r="F117" s="6"/>
    </row>
    <row r="118" spans="3:6" s="5" customFormat="1" ht="24.75" customHeight="1">
      <c r="C118" s="7" t="s">
        <v>31</v>
      </c>
      <c r="D118" s="8">
        <v>7</v>
      </c>
      <c r="F118" s="6"/>
    </row>
    <row r="119" s="5" customFormat="1" ht="24.75" customHeight="1">
      <c r="F119" s="6"/>
    </row>
    <row r="120" spans="1:6" s="5" customFormat="1" ht="24.75" customHeight="1">
      <c r="A120" s="9" t="s">
        <v>5</v>
      </c>
      <c r="B120" s="10" t="s">
        <v>3</v>
      </c>
      <c r="C120" s="11" t="s">
        <v>11</v>
      </c>
      <c r="D120" s="9" t="s">
        <v>10</v>
      </c>
      <c r="E120" s="10" t="s">
        <v>3</v>
      </c>
      <c r="F120" s="12" t="s">
        <v>4</v>
      </c>
    </row>
    <row r="121" spans="1:6" s="5" customFormat="1" ht="24.75" customHeight="1">
      <c r="A121" s="9">
        <v>1</v>
      </c>
      <c r="B121" s="9"/>
      <c r="C121" s="11" t="str">
        <f ca="1">INDIRECT(ADDRESS(4+MOD(1-D118+2*$E$2+1,2*$E$2+1),3))</f>
        <v>Player 10</v>
      </c>
      <c r="D121" s="9" t="str">
        <f ca="1">INDIRECT(ADDRESS(4+MOD(15-D118+2*$E$2+1,2*$E$2+1),3))</f>
        <v>Player 9</v>
      </c>
      <c r="E121" s="9"/>
      <c r="F121" s="12"/>
    </row>
    <row r="122" spans="1:6" s="5" customFormat="1" ht="24.75" customHeight="1">
      <c r="A122" s="9">
        <v>2</v>
      </c>
      <c r="B122" s="9"/>
      <c r="C122" s="11" t="str">
        <f ca="1">INDIRECT(ADDRESS(4+MOD(2-D118+2*$E$2+1,2*$E$2+1),3))</f>
        <v>Player 11</v>
      </c>
      <c r="D122" s="9" t="str">
        <f ca="1">INDIRECT(ADDRESS(4+MOD(14-D118+2*$E$2+1,2*$E$2+1),3))</f>
        <v>Player 8</v>
      </c>
      <c r="E122" s="9"/>
      <c r="F122" s="12"/>
    </row>
    <row r="123" spans="1:6" s="5" customFormat="1" ht="24.75" customHeight="1">
      <c r="A123" s="9">
        <v>3</v>
      </c>
      <c r="B123" s="9"/>
      <c r="C123" s="11" t="str">
        <f ca="1">INDIRECT(ADDRESS(4+MOD(3-D118+2*$E$2+1,2*$E$2+1),3))</f>
        <v>Player 12</v>
      </c>
      <c r="D123" s="9" t="str">
        <f ca="1">INDIRECT(ADDRESS(4+MOD(13-D118+2*$E$2+1,2*$E$2+1),3))</f>
        <v>Player 7</v>
      </c>
      <c r="E123" s="9"/>
      <c r="F123" s="12"/>
    </row>
    <row r="124" spans="1:6" s="5" customFormat="1" ht="24.75" customHeight="1">
      <c r="A124" s="9">
        <v>4</v>
      </c>
      <c r="B124" s="9"/>
      <c r="C124" s="11" t="str">
        <f ca="1">INDIRECT(ADDRESS(4+MOD(4-D118+2*$E$2+1,2*$E$2+1),3))</f>
        <v>Player 13</v>
      </c>
      <c r="D124" s="9" t="str">
        <f ca="1">INDIRECT(ADDRESS(4+MOD(12-D118+2*$E$2+1,2*$E$2+1),3))</f>
        <v>Player 6</v>
      </c>
      <c r="E124" s="9"/>
      <c r="F124" s="12"/>
    </row>
    <row r="125" spans="1:6" s="5" customFormat="1" ht="24.75" customHeight="1">
      <c r="A125" s="9">
        <v>5</v>
      </c>
      <c r="B125" s="9"/>
      <c r="C125" s="11" t="str">
        <f ca="1">INDIRECT(ADDRESS(4+MOD(5-D118+2*$E$2+1,2*$E$2+1),3))</f>
        <v>Player 14</v>
      </c>
      <c r="D125" s="9" t="str">
        <f ca="1">INDIRECT(ADDRESS(4+MOD(11-D118+2*$E$2+1,2*$E$2+1),3))</f>
        <v>Player 5</v>
      </c>
      <c r="E125" s="9"/>
      <c r="F125" s="12"/>
    </row>
    <row r="126" spans="1:6" s="5" customFormat="1" ht="24.75" customHeight="1">
      <c r="A126" s="9">
        <v>6</v>
      </c>
      <c r="B126" s="9"/>
      <c r="C126" s="11" t="str">
        <f ca="1">INDIRECT(ADDRESS(4+MOD(6-D118+2*$E$2+1,2*$E$2+1),3))</f>
        <v>Player 15 or Rest</v>
      </c>
      <c r="D126" s="9" t="str">
        <f ca="1">INDIRECT(ADDRESS(4+MOD(10-D118+2*$E$2+1,2*$E$2+1),3))</f>
        <v>Player 4</v>
      </c>
      <c r="E126" s="9"/>
      <c r="F126" s="12"/>
    </row>
    <row r="127" spans="1:6" s="5" customFormat="1" ht="24.75" customHeight="1">
      <c r="A127" s="9">
        <v>7</v>
      </c>
      <c r="B127" s="9"/>
      <c r="C127" s="11" t="str">
        <f ca="1">INDIRECT(ADDRESS(4+MOD(7-D118+2*$E$2+1,2*$E$2+1),3))</f>
        <v>Player 1</v>
      </c>
      <c r="D127" s="9" t="str">
        <f ca="1">INDIRECT(ADDRESS(4+MOD(9-D118+2*$E$2+1,2*$E$2+1),3))</f>
        <v>Player 3</v>
      </c>
      <c r="E127" s="9"/>
      <c r="F127" s="12"/>
    </row>
    <row r="128" spans="1:6" s="5" customFormat="1" ht="24.75" customHeight="1">
      <c r="A128" s="13"/>
      <c r="B128" s="13"/>
      <c r="C128" s="14" t="str">
        <f ca="1">INDIRECT(ADDRESS(4+MOD(8-D118+2*$E$2+1,2*$E$2+1),3))</f>
        <v>Player 2</v>
      </c>
      <c r="D128" s="13" t="s">
        <v>6</v>
      </c>
      <c r="E128" s="13"/>
      <c r="F128" s="15"/>
    </row>
    <row r="129" s="5" customFormat="1" ht="24.75" customHeight="1">
      <c r="F129" s="6"/>
    </row>
    <row r="130" s="5" customFormat="1" ht="24.75" customHeight="1">
      <c r="F130" s="6"/>
    </row>
    <row r="131" s="5" customFormat="1" ht="24.75" customHeight="1">
      <c r="F131" s="6"/>
    </row>
    <row r="132" s="5" customFormat="1" ht="24.75" customHeight="1">
      <c r="F132" s="6"/>
    </row>
    <row r="133" spans="1:6" s="5" customFormat="1" ht="24.75" customHeight="1">
      <c r="A133" s="5" t="s">
        <v>9</v>
      </c>
      <c r="F133" s="6"/>
    </row>
    <row r="134" spans="3:6" s="5" customFormat="1" ht="24.75" customHeight="1">
      <c r="C134" s="7" t="s">
        <v>31</v>
      </c>
      <c r="D134" s="8">
        <v>8</v>
      </c>
      <c r="F134" s="6"/>
    </row>
    <row r="135" s="5" customFormat="1" ht="24.75" customHeight="1">
      <c r="F135" s="6"/>
    </row>
    <row r="136" spans="1:6" s="5" customFormat="1" ht="24.75" customHeight="1">
      <c r="A136" s="9" t="s">
        <v>5</v>
      </c>
      <c r="B136" s="10" t="s">
        <v>3</v>
      </c>
      <c r="C136" s="11" t="s">
        <v>11</v>
      </c>
      <c r="D136" s="9" t="s">
        <v>10</v>
      </c>
      <c r="E136" s="10" t="s">
        <v>3</v>
      </c>
      <c r="F136" s="12" t="s">
        <v>4</v>
      </c>
    </row>
    <row r="137" spans="1:6" s="5" customFormat="1" ht="24.75" customHeight="1">
      <c r="A137" s="9">
        <v>1</v>
      </c>
      <c r="B137" s="9"/>
      <c r="C137" s="11" t="str">
        <f ca="1">INDIRECT(ADDRESS(4+MOD(1-D134+2*$E$2+1,2*$E$2+1),3))</f>
        <v>Player 9</v>
      </c>
      <c r="D137" s="9" t="str">
        <f ca="1">INDIRECT(ADDRESS(4+MOD(15-D134+2*$E$2+1,2*$E$2+1),3))</f>
        <v>Player 8</v>
      </c>
      <c r="E137" s="9"/>
      <c r="F137" s="12"/>
    </row>
    <row r="138" spans="1:6" s="5" customFormat="1" ht="24.75" customHeight="1">
      <c r="A138" s="9">
        <v>2</v>
      </c>
      <c r="B138" s="9"/>
      <c r="C138" s="11" t="str">
        <f ca="1">INDIRECT(ADDRESS(4+MOD(2-D134+2*$E$2+1,2*$E$2+1),3))</f>
        <v>Player 10</v>
      </c>
      <c r="D138" s="9" t="str">
        <f ca="1">INDIRECT(ADDRESS(4+MOD(14-D134+2*$E$2+1,2*$E$2+1),3))</f>
        <v>Player 7</v>
      </c>
      <c r="E138" s="9"/>
      <c r="F138" s="12"/>
    </row>
    <row r="139" spans="1:6" s="5" customFormat="1" ht="24.75" customHeight="1">
      <c r="A139" s="9">
        <v>3</v>
      </c>
      <c r="B139" s="9"/>
      <c r="C139" s="11" t="str">
        <f ca="1">INDIRECT(ADDRESS(4+MOD(3-D134+2*$E$2+1,2*$E$2+1),3))</f>
        <v>Player 11</v>
      </c>
      <c r="D139" s="9" t="str">
        <f ca="1">INDIRECT(ADDRESS(4+MOD(13-D134+2*$E$2+1,2*$E$2+1),3))</f>
        <v>Player 6</v>
      </c>
      <c r="E139" s="9"/>
      <c r="F139" s="12"/>
    </row>
    <row r="140" spans="1:6" s="5" customFormat="1" ht="24.75" customHeight="1">
      <c r="A140" s="9">
        <v>4</v>
      </c>
      <c r="B140" s="9"/>
      <c r="C140" s="11" t="str">
        <f ca="1">INDIRECT(ADDRESS(4+MOD(4-D134+2*$E$2+1,2*$E$2+1),3))</f>
        <v>Player 12</v>
      </c>
      <c r="D140" s="9" t="str">
        <f ca="1">INDIRECT(ADDRESS(4+MOD(12-D134+2*$E$2+1,2*$E$2+1),3))</f>
        <v>Player 5</v>
      </c>
      <c r="E140" s="9"/>
      <c r="F140" s="12"/>
    </row>
    <row r="141" spans="1:6" s="5" customFormat="1" ht="24.75" customHeight="1">
      <c r="A141" s="9">
        <v>5</v>
      </c>
      <c r="B141" s="9"/>
      <c r="C141" s="11" t="str">
        <f ca="1">INDIRECT(ADDRESS(4+MOD(5-D134+2*$E$2+1,2*$E$2+1),3))</f>
        <v>Player 13</v>
      </c>
      <c r="D141" s="9" t="str">
        <f ca="1">INDIRECT(ADDRESS(4+MOD(11-D134+2*$E$2+1,2*$E$2+1),3))</f>
        <v>Player 4</v>
      </c>
      <c r="E141" s="9"/>
      <c r="F141" s="12"/>
    </row>
    <row r="142" spans="1:6" s="5" customFormat="1" ht="24.75" customHeight="1">
      <c r="A142" s="9">
        <v>6</v>
      </c>
      <c r="B142" s="9"/>
      <c r="C142" s="11" t="str">
        <f ca="1">INDIRECT(ADDRESS(4+MOD(6-D134+2*$E$2+1,2*$E$2+1),3))</f>
        <v>Player 14</v>
      </c>
      <c r="D142" s="9" t="str">
        <f ca="1">INDIRECT(ADDRESS(4+MOD(10-D134+2*$E$2+1,2*$E$2+1),3))</f>
        <v>Player 3</v>
      </c>
      <c r="E142" s="9"/>
      <c r="F142" s="12"/>
    </row>
    <row r="143" spans="1:6" s="5" customFormat="1" ht="24.75" customHeight="1">
      <c r="A143" s="9">
        <v>7</v>
      </c>
      <c r="B143" s="9"/>
      <c r="C143" s="11" t="str">
        <f ca="1">INDIRECT(ADDRESS(4+MOD(7-D134+2*$E$2+1,2*$E$2+1),3))</f>
        <v>Player 15 or Rest</v>
      </c>
      <c r="D143" s="9" t="str">
        <f ca="1">INDIRECT(ADDRESS(4+MOD(9-D134+2*$E$2+1,2*$E$2+1),3))</f>
        <v>Player 2</v>
      </c>
      <c r="E143" s="9"/>
      <c r="F143" s="12"/>
    </row>
    <row r="144" spans="1:6" s="5" customFormat="1" ht="24.75" customHeight="1">
      <c r="A144" s="13"/>
      <c r="B144" s="13"/>
      <c r="C144" s="14" t="str">
        <f ca="1">INDIRECT(ADDRESS(4+MOD(8-D134+2*$E$2+1,2*$E$2+1),3))</f>
        <v>Player 1</v>
      </c>
      <c r="D144" s="13" t="s">
        <v>6</v>
      </c>
      <c r="E144" s="13"/>
      <c r="F144" s="15"/>
    </row>
    <row r="145" s="5" customFormat="1" ht="24.75" customHeight="1">
      <c r="F145" s="6"/>
    </row>
    <row r="146" s="5" customFormat="1" ht="24.75" customHeight="1">
      <c r="F146" s="6"/>
    </row>
    <row r="147" s="5" customFormat="1" ht="24.75" customHeight="1">
      <c r="F147" s="6"/>
    </row>
    <row r="148" s="5" customFormat="1" ht="24.75" customHeight="1">
      <c r="F148" s="6"/>
    </row>
    <row r="149" spans="1:6" s="5" customFormat="1" ht="24.75" customHeight="1">
      <c r="A149" s="5" t="s">
        <v>9</v>
      </c>
      <c r="F149" s="6"/>
    </row>
    <row r="150" spans="3:6" s="5" customFormat="1" ht="24.75" customHeight="1">
      <c r="C150" s="7" t="s">
        <v>31</v>
      </c>
      <c r="D150" s="8">
        <v>9</v>
      </c>
      <c r="F150" s="6"/>
    </row>
    <row r="151" s="5" customFormat="1" ht="24.75" customHeight="1">
      <c r="F151" s="6"/>
    </row>
    <row r="152" spans="1:6" s="5" customFormat="1" ht="24.75" customHeight="1">
      <c r="A152" s="9" t="s">
        <v>5</v>
      </c>
      <c r="B152" s="10" t="s">
        <v>3</v>
      </c>
      <c r="C152" s="11" t="s">
        <v>11</v>
      </c>
      <c r="D152" s="9" t="s">
        <v>10</v>
      </c>
      <c r="E152" s="10" t="s">
        <v>3</v>
      </c>
      <c r="F152" s="12" t="s">
        <v>4</v>
      </c>
    </row>
    <row r="153" spans="1:6" s="5" customFormat="1" ht="24.75" customHeight="1">
      <c r="A153" s="9">
        <v>1</v>
      </c>
      <c r="B153" s="9"/>
      <c r="C153" s="11" t="str">
        <f ca="1">INDIRECT(ADDRESS(4+MOD(1-D150+2*$E$2+1,2*$E$2+1),3))</f>
        <v>Player 8</v>
      </c>
      <c r="D153" s="9" t="str">
        <f ca="1">INDIRECT(ADDRESS(4+MOD(15-D150+2*$E$2+1,2*$E$2+1),3))</f>
        <v>Player 7</v>
      </c>
      <c r="E153" s="9"/>
      <c r="F153" s="12"/>
    </row>
    <row r="154" spans="1:6" s="5" customFormat="1" ht="24.75" customHeight="1">
      <c r="A154" s="9">
        <v>2</v>
      </c>
      <c r="B154" s="9"/>
      <c r="C154" s="11" t="str">
        <f ca="1">INDIRECT(ADDRESS(4+MOD(2-D150+2*$E$2+1,2*$E$2+1),3))</f>
        <v>Player 9</v>
      </c>
      <c r="D154" s="9" t="str">
        <f ca="1">INDIRECT(ADDRESS(4+MOD(14-D150+2*$E$2+1,2*$E$2+1),3))</f>
        <v>Player 6</v>
      </c>
      <c r="E154" s="9"/>
      <c r="F154" s="12"/>
    </row>
    <row r="155" spans="1:6" s="5" customFormat="1" ht="24.75" customHeight="1">
      <c r="A155" s="9">
        <v>3</v>
      </c>
      <c r="B155" s="9"/>
      <c r="C155" s="11" t="str">
        <f ca="1">INDIRECT(ADDRESS(4+MOD(3-D150+2*$E$2+1,2*$E$2+1),3))</f>
        <v>Player 10</v>
      </c>
      <c r="D155" s="9" t="str">
        <f ca="1">INDIRECT(ADDRESS(4+MOD(13-D150+2*$E$2+1,2*$E$2+1),3))</f>
        <v>Player 5</v>
      </c>
      <c r="E155" s="9"/>
      <c r="F155" s="12"/>
    </row>
    <row r="156" spans="1:6" s="5" customFormat="1" ht="24.75" customHeight="1">
      <c r="A156" s="9">
        <v>4</v>
      </c>
      <c r="B156" s="9"/>
      <c r="C156" s="11" t="str">
        <f ca="1">INDIRECT(ADDRESS(4+MOD(4-D150+2*$E$2+1,2*$E$2+1),3))</f>
        <v>Player 11</v>
      </c>
      <c r="D156" s="9" t="str">
        <f ca="1">INDIRECT(ADDRESS(4+MOD(12-D150+2*$E$2+1,2*$E$2+1),3))</f>
        <v>Player 4</v>
      </c>
      <c r="E156" s="9"/>
      <c r="F156" s="12"/>
    </row>
    <row r="157" spans="1:6" s="5" customFormat="1" ht="24.75" customHeight="1">
      <c r="A157" s="9">
        <v>5</v>
      </c>
      <c r="B157" s="9"/>
      <c r="C157" s="11" t="str">
        <f ca="1">INDIRECT(ADDRESS(4+MOD(5-D150+2*$E$2+1,2*$E$2+1),3))</f>
        <v>Player 12</v>
      </c>
      <c r="D157" s="9" t="str">
        <f ca="1">INDIRECT(ADDRESS(4+MOD(11-D150+2*$E$2+1,2*$E$2+1),3))</f>
        <v>Player 3</v>
      </c>
      <c r="E157" s="9"/>
      <c r="F157" s="12"/>
    </row>
    <row r="158" spans="1:6" s="5" customFormat="1" ht="24.75" customHeight="1">
      <c r="A158" s="9">
        <v>6</v>
      </c>
      <c r="B158" s="9"/>
      <c r="C158" s="11" t="str">
        <f ca="1">INDIRECT(ADDRESS(4+MOD(6-D150+2*$E$2+1,2*$E$2+1),3))</f>
        <v>Player 13</v>
      </c>
      <c r="D158" s="9" t="str">
        <f ca="1">INDIRECT(ADDRESS(4+MOD(10-D150+2*$E$2+1,2*$E$2+1),3))</f>
        <v>Player 2</v>
      </c>
      <c r="E158" s="9"/>
      <c r="F158" s="12"/>
    </row>
    <row r="159" spans="1:6" s="5" customFormat="1" ht="24.75" customHeight="1">
      <c r="A159" s="9">
        <v>7</v>
      </c>
      <c r="B159" s="9"/>
      <c r="C159" s="11" t="str">
        <f ca="1">INDIRECT(ADDRESS(4+MOD(7-D150+2*$E$2+1,2*$E$2+1),3))</f>
        <v>Player 14</v>
      </c>
      <c r="D159" s="9" t="str">
        <f ca="1">INDIRECT(ADDRESS(4+MOD(9-D150+2*$E$2+1,2*$E$2+1),3))</f>
        <v>Player 1</v>
      </c>
      <c r="E159" s="9"/>
      <c r="F159" s="12"/>
    </row>
    <row r="160" spans="1:6" s="5" customFormat="1" ht="24.75" customHeight="1">
      <c r="A160" s="13"/>
      <c r="B160" s="13"/>
      <c r="C160" s="14" t="str">
        <f ca="1">INDIRECT(ADDRESS(4+MOD(8-D150+2*$E$2+1,2*$E$2+1),3))</f>
        <v>Player 15 or Rest</v>
      </c>
      <c r="D160" s="13" t="s">
        <v>6</v>
      </c>
      <c r="E160" s="13"/>
      <c r="F160" s="15"/>
    </row>
    <row r="161" s="5" customFormat="1" ht="24.75" customHeight="1">
      <c r="F161" s="6"/>
    </row>
    <row r="162" s="5" customFormat="1" ht="24.75" customHeight="1">
      <c r="F162" s="6"/>
    </row>
    <row r="163" s="5" customFormat="1" ht="24.75" customHeight="1">
      <c r="F163" s="6"/>
    </row>
    <row r="164" s="5" customFormat="1" ht="24.75" customHeight="1">
      <c r="F164" s="6"/>
    </row>
    <row r="165" spans="1:6" s="5" customFormat="1" ht="24.75" customHeight="1">
      <c r="A165" s="5" t="s">
        <v>9</v>
      </c>
      <c r="F165" s="6"/>
    </row>
    <row r="166" spans="3:6" s="5" customFormat="1" ht="24.75" customHeight="1">
      <c r="C166" s="7" t="s">
        <v>31</v>
      </c>
      <c r="D166" s="8">
        <v>10</v>
      </c>
      <c r="F166" s="6"/>
    </row>
    <row r="167" s="5" customFormat="1" ht="24.75" customHeight="1">
      <c r="F167" s="6"/>
    </row>
    <row r="168" spans="1:6" s="5" customFormat="1" ht="24.75" customHeight="1">
      <c r="A168" s="9" t="s">
        <v>5</v>
      </c>
      <c r="B168" s="10" t="s">
        <v>3</v>
      </c>
      <c r="C168" s="11" t="s">
        <v>11</v>
      </c>
      <c r="D168" s="9" t="s">
        <v>10</v>
      </c>
      <c r="E168" s="10" t="s">
        <v>3</v>
      </c>
      <c r="F168" s="12" t="s">
        <v>4</v>
      </c>
    </row>
    <row r="169" spans="1:6" s="5" customFormat="1" ht="24.75" customHeight="1">
      <c r="A169" s="9">
        <v>1</v>
      </c>
      <c r="B169" s="9"/>
      <c r="C169" s="11" t="str">
        <f ca="1">INDIRECT(ADDRESS(4+MOD(1-D166+2*$E$2+1,2*$E$2+1),3))</f>
        <v>Player 7</v>
      </c>
      <c r="D169" s="9" t="str">
        <f ca="1">INDIRECT(ADDRESS(4+MOD(15-D166+2*$E$2+1,2*$E$2+1),3))</f>
        <v>Player 6</v>
      </c>
      <c r="E169" s="9"/>
      <c r="F169" s="12"/>
    </row>
    <row r="170" spans="1:6" s="5" customFormat="1" ht="24.75" customHeight="1">
      <c r="A170" s="9">
        <v>2</v>
      </c>
      <c r="B170" s="9"/>
      <c r="C170" s="11" t="str">
        <f ca="1">INDIRECT(ADDRESS(4+MOD(2-D166+2*$E$2+1,2*$E$2+1),3))</f>
        <v>Player 8</v>
      </c>
      <c r="D170" s="9" t="str">
        <f ca="1">INDIRECT(ADDRESS(4+MOD(14-D166+2*$E$2+1,2*$E$2+1),3))</f>
        <v>Player 5</v>
      </c>
      <c r="E170" s="9"/>
      <c r="F170" s="12"/>
    </row>
    <row r="171" spans="1:6" s="5" customFormat="1" ht="24.75" customHeight="1">
      <c r="A171" s="9">
        <v>3</v>
      </c>
      <c r="B171" s="9"/>
      <c r="C171" s="11" t="str">
        <f ca="1">INDIRECT(ADDRESS(4+MOD(3-D166+2*$E$2+1,2*$E$2+1),3))</f>
        <v>Player 9</v>
      </c>
      <c r="D171" s="9" t="str">
        <f ca="1">INDIRECT(ADDRESS(4+MOD(13-D166+2*$E$2+1,2*$E$2+1),3))</f>
        <v>Player 4</v>
      </c>
      <c r="E171" s="9"/>
      <c r="F171" s="12"/>
    </row>
    <row r="172" spans="1:6" s="5" customFormat="1" ht="24.75" customHeight="1">
      <c r="A172" s="9">
        <v>4</v>
      </c>
      <c r="B172" s="9"/>
      <c r="C172" s="11" t="str">
        <f ca="1">INDIRECT(ADDRESS(4+MOD(4-D166+2*$E$2+1,2*$E$2+1),3))</f>
        <v>Player 10</v>
      </c>
      <c r="D172" s="9" t="str">
        <f ca="1">INDIRECT(ADDRESS(4+MOD(12-D166+2*$E$2+1,2*$E$2+1),3))</f>
        <v>Player 3</v>
      </c>
      <c r="E172" s="9"/>
      <c r="F172" s="12"/>
    </row>
    <row r="173" spans="1:6" s="5" customFormat="1" ht="24.75" customHeight="1">
      <c r="A173" s="9">
        <v>5</v>
      </c>
      <c r="B173" s="9"/>
      <c r="C173" s="11" t="str">
        <f ca="1">INDIRECT(ADDRESS(4+MOD(5-D166+2*$E$2+1,2*$E$2+1),3))</f>
        <v>Player 11</v>
      </c>
      <c r="D173" s="9" t="str">
        <f ca="1">INDIRECT(ADDRESS(4+MOD(11-D166+2*$E$2+1,2*$E$2+1),3))</f>
        <v>Player 2</v>
      </c>
      <c r="E173" s="9"/>
      <c r="F173" s="12"/>
    </row>
    <row r="174" spans="1:6" s="5" customFormat="1" ht="24.75" customHeight="1">
      <c r="A174" s="9">
        <v>6</v>
      </c>
      <c r="B174" s="9"/>
      <c r="C174" s="11" t="str">
        <f ca="1">INDIRECT(ADDRESS(4+MOD(6-D166+2*$E$2+1,2*$E$2+1),3))</f>
        <v>Player 12</v>
      </c>
      <c r="D174" s="9" t="str">
        <f ca="1">INDIRECT(ADDRESS(4+MOD(10-D166+2*$E$2+1,2*$E$2+1),3))</f>
        <v>Player 1</v>
      </c>
      <c r="E174" s="9"/>
      <c r="F174" s="12"/>
    </row>
    <row r="175" spans="1:6" s="5" customFormat="1" ht="24.75" customHeight="1">
      <c r="A175" s="9">
        <v>7</v>
      </c>
      <c r="B175" s="9"/>
      <c r="C175" s="11" t="str">
        <f ca="1">INDIRECT(ADDRESS(4+MOD(7-D166+2*$E$2+1,2*$E$2+1),3))</f>
        <v>Player 13</v>
      </c>
      <c r="D175" s="9" t="str">
        <f ca="1">INDIRECT(ADDRESS(4+MOD(9-D166+2*$E$2+1,2*$E$2+1),3))</f>
        <v>Player 15 or Rest</v>
      </c>
      <c r="E175" s="9"/>
      <c r="F175" s="12"/>
    </row>
    <row r="176" spans="1:6" s="5" customFormat="1" ht="24.75" customHeight="1">
      <c r="A176" s="13"/>
      <c r="B176" s="13"/>
      <c r="C176" s="14" t="str">
        <f ca="1">INDIRECT(ADDRESS(4+MOD(8-D166+2*$E$2+1,2*$E$2+1),3))</f>
        <v>Player 14</v>
      </c>
      <c r="D176" s="13" t="s">
        <v>6</v>
      </c>
      <c r="E176" s="13"/>
      <c r="F176" s="15"/>
    </row>
    <row r="177" s="5" customFormat="1" ht="24.75" customHeight="1">
      <c r="F177" s="6"/>
    </row>
    <row r="178" s="5" customFormat="1" ht="24.75" customHeight="1">
      <c r="F178" s="6"/>
    </row>
    <row r="179" s="5" customFormat="1" ht="24.75" customHeight="1">
      <c r="F179" s="6"/>
    </row>
    <row r="180" s="5" customFormat="1" ht="24.75" customHeight="1">
      <c r="F180" s="6"/>
    </row>
    <row r="181" spans="1:6" s="5" customFormat="1" ht="24.75" customHeight="1">
      <c r="A181" s="5" t="s">
        <v>9</v>
      </c>
      <c r="F181" s="6"/>
    </row>
    <row r="182" spans="3:6" s="5" customFormat="1" ht="24.75" customHeight="1">
      <c r="C182" s="7" t="s">
        <v>31</v>
      </c>
      <c r="D182" s="8">
        <v>11</v>
      </c>
      <c r="F182" s="6"/>
    </row>
    <row r="183" s="5" customFormat="1" ht="24.75" customHeight="1">
      <c r="F183" s="6"/>
    </row>
    <row r="184" spans="1:6" s="5" customFormat="1" ht="24.75" customHeight="1">
      <c r="A184" s="9" t="s">
        <v>5</v>
      </c>
      <c r="B184" s="10" t="s">
        <v>3</v>
      </c>
      <c r="C184" s="11" t="s">
        <v>11</v>
      </c>
      <c r="D184" s="9" t="s">
        <v>10</v>
      </c>
      <c r="E184" s="10" t="s">
        <v>3</v>
      </c>
      <c r="F184" s="12" t="s">
        <v>4</v>
      </c>
    </row>
    <row r="185" spans="1:6" s="5" customFormat="1" ht="24.75" customHeight="1">
      <c r="A185" s="9">
        <v>1</v>
      </c>
      <c r="B185" s="9"/>
      <c r="C185" s="11" t="str">
        <f ca="1">INDIRECT(ADDRESS(4+MOD(1-D182+2*$E$2+1,2*$E$2+1),3))</f>
        <v>Player 6</v>
      </c>
      <c r="D185" s="9" t="str">
        <f ca="1">INDIRECT(ADDRESS(4+MOD(15-D182+2*$E$2+1,2*$E$2+1),3))</f>
        <v>Player 5</v>
      </c>
      <c r="E185" s="9"/>
      <c r="F185" s="12"/>
    </row>
    <row r="186" spans="1:6" s="5" customFormat="1" ht="24.75" customHeight="1">
      <c r="A186" s="9">
        <v>2</v>
      </c>
      <c r="B186" s="9"/>
      <c r="C186" s="11" t="str">
        <f ca="1">INDIRECT(ADDRESS(4+MOD(2-D182+2*$E$2+1,2*$E$2+1),3))</f>
        <v>Player 7</v>
      </c>
      <c r="D186" s="9" t="str">
        <f ca="1">INDIRECT(ADDRESS(4+MOD(14-D182+2*$E$2+1,2*$E$2+1),3))</f>
        <v>Player 4</v>
      </c>
      <c r="E186" s="9"/>
      <c r="F186" s="12"/>
    </row>
    <row r="187" spans="1:6" s="5" customFormat="1" ht="24.75" customHeight="1">
      <c r="A187" s="9">
        <v>3</v>
      </c>
      <c r="B187" s="9"/>
      <c r="C187" s="11" t="str">
        <f ca="1">INDIRECT(ADDRESS(4+MOD(3-D182+2*$E$2+1,2*$E$2+1),3))</f>
        <v>Player 8</v>
      </c>
      <c r="D187" s="9" t="str">
        <f ca="1">INDIRECT(ADDRESS(4+MOD(13-D182+2*$E$2+1,2*$E$2+1),3))</f>
        <v>Player 3</v>
      </c>
      <c r="E187" s="9"/>
      <c r="F187" s="12"/>
    </row>
    <row r="188" spans="1:6" s="5" customFormat="1" ht="24.75" customHeight="1">
      <c r="A188" s="9">
        <v>4</v>
      </c>
      <c r="B188" s="9"/>
      <c r="C188" s="11" t="str">
        <f ca="1">INDIRECT(ADDRESS(4+MOD(4-D182+2*$E$2+1,2*$E$2+1),3))</f>
        <v>Player 9</v>
      </c>
      <c r="D188" s="9" t="str">
        <f ca="1">INDIRECT(ADDRESS(4+MOD(12-D182+2*$E$2+1,2*$E$2+1),3))</f>
        <v>Player 2</v>
      </c>
      <c r="E188" s="9"/>
      <c r="F188" s="12"/>
    </row>
    <row r="189" spans="1:6" s="5" customFormat="1" ht="24.75" customHeight="1">
      <c r="A189" s="9">
        <v>5</v>
      </c>
      <c r="B189" s="9"/>
      <c r="C189" s="11" t="str">
        <f ca="1">INDIRECT(ADDRESS(4+MOD(5-D182+2*$E$2+1,2*$E$2+1),3))</f>
        <v>Player 10</v>
      </c>
      <c r="D189" s="9" t="str">
        <f ca="1">INDIRECT(ADDRESS(4+MOD(11-D182+2*$E$2+1,2*$E$2+1),3))</f>
        <v>Player 1</v>
      </c>
      <c r="E189" s="9"/>
      <c r="F189" s="12"/>
    </row>
    <row r="190" spans="1:6" s="5" customFormat="1" ht="24.75" customHeight="1">
      <c r="A190" s="9">
        <v>6</v>
      </c>
      <c r="B190" s="9"/>
      <c r="C190" s="11" t="str">
        <f ca="1">INDIRECT(ADDRESS(4+MOD(6-D182+2*$E$2+1,2*$E$2+1),3))</f>
        <v>Player 11</v>
      </c>
      <c r="D190" s="9" t="str">
        <f ca="1">INDIRECT(ADDRESS(4+MOD(10-D182+2*$E$2+1,2*$E$2+1),3))</f>
        <v>Player 15 or Rest</v>
      </c>
      <c r="E190" s="9"/>
      <c r="F190" s="12"/>
    </row>
    <row r="191" spans="1:6" s="5" customFormat="1" ht="24.75" customHeight="1">
      <c r="A191" s="9">
        <v>7</v>
      </c>
      <c r="B191" s="9"/>
      <c r="C191" s="11" t="str">
        <f ca="1">INDIRECT(ADDRESS(4+MOD(7-D182+2*$E$2+1,2*$E$2+1),3))</f>
        <v>Player 12</v>
      </c>
      <c r="D191" s="9" t="str">
        <f ca="1">INDIRECT(ADDRESS(4+MOD(9-D182+2*$E$2+1,2*$E$2+1),3))</f>
        <v>Player 14</v>
      </c>
      <c r="E191" s="9"/>
      <c r="F191" s="12"/>
    </row>
    <row r="192" spans="1:6" s="5" customFormat="1" ht="24.75" customHeight="1">
      <c r="A192" s="13"/>
      <c r="B192" s="13"/>
      <c r="C192" s="14" t="str">
        <f ca="1">INDIRECT(ADDRESS(4+MOD(8-D182+2*$E$2+1,2*$E$2+1),3))</f>
        <v>Player 13</v>
      </c>
      <c r="D192" s="13" t="s">
        <v>6</v>
      </c>
      <c r="E192" s="13"/>
      <c r="F192" s="15"/>
    </row>
    <row r="193" s="5" customFormat="1" ht="24.75" customHeight="1">
      <c r="F193" s="6"/>
    </row>
    <row r="194" s="5" customFormat="1" ht="24.75" customHeight="1">
      <c r="F194" s="6"/>
    </row>
    <row r="195" s="5" customFormat="1" ht="24.75" customHeight="1">
      <c r="F195" s="6"/>
    </row>
    <row r="196" s="5" customFormat="1" ht="24.75" customHeight="1">
      <c r="F196" s="6"/>
    </row>
    <row r="197" spans="1:6" s="5" customFormat="1" ht="24.75" customHeight="1">
      <c r="A197" s="5" t="s">
        <v>9</v>
      </c>
      <c r="F197" s="6"/>
    </row>
    <row r="198" spans="3:6" s="5" customFormat="1" ht="24.75" customHeight="1">
      <c r="C198" s="7" t="s">
        <v>31</v>
      </c>
      <c r="D198" s="8">
        <v>12</v>
      </c>
      <c r="F198" s="6"/>
    </row>
    <row r="199" s="5" customFormat="1" ht="24.75" customHeight="1">
      <c r="F199" s="6"/>
    </row>
    <row r="200" spans="1:6" s="5" customFormat="1" ht="24.75" customHeight="1">
      <c r="A200" s="9" t="s">
        <v>5</v>
      </c>
      <c r="B200" s="10" t="s">
        <v>3</v>
      </c>
      <c r="C200" s="11" t="s">
        <v>11</v>
      </c>
      <c r="D200" s="9" t="s">
        <v>10</v>
      </c>
      <c r="E200" s="10" t="s">
        <v>3</v>
      </c>
      <c r="F200" s="12" t="s">
        <v>4</v>
      </c>
    </row>
    <row r="201" spans="1:6" s="5" customFormat="1" ht="24.75" customHeight="1">
      <c r="A201" s="9">
        <v>1</v>
      </c>
      <c r="B201" s="9"/>
      <c r="C201" s="11" t="str">
        <f ca="1">INDIRECT(ADDRESS(4+MOD(1-D198+2*$E$2+1,2*$E$2+1),3))</f>
        <v>Player 5</v>
      </c>
      <c r="D201" s="9" t="str">
        <f ca="1">INDIRECT(ADDRESS(4+MOD(15-D198+2*$E$2+1,2*$E$2+1),3))</f>
        <v>Player 4</v>
      </c>
      <c r="E201" s="9"/>
      <c r="F201" s="12"/>
    </row>
    <row r="202" spans="1:6" s="5" customFormat="1" ht="24.75" customHeight="1">
      <c r="A202" s="9">
        <v>2</v>
      </c>
      <c r="B202" s="9"/>
      <c r="C202" s="11" t="str">
        <f ca="1">INDIRECT(ADDRESS(4+MOD(2-D198+2*$E$2+1,2*$E$2+1),3))</f>
        <v>Player 6</v>
      </c>
      <c r="D202" s="9" t="str">
        <f ca="1">INDIRECT(ADDRESS(4+MOD(14-D198+2*$E$2+1,2*$E$2+1),3))</f>
        <v>Player 3</v>
      </c>
      <c r="E202" s="9"/>
      <c r="F202" s="12"/>
    </row>
    <row r="203" spans="1:6" s="5" customFormat="1" ht="24.75" customHeight="1">
      <c r="A203" s="9">
        <v>3</v>
      </c>
      <c r="B203" s="9"/>
      <c r="C203" s="11" t="str">
        <f ca="1">INDIRECT(ADDRESS(4+MOD(3-D198+2*$E$2+1,2*$E$2+1),3))</f>
        <v>Player 7</v>
      </c>
      <c r="D203" s="9" t="str">
        <f ca="1">INDIRECT(ADDRESS(4+MOD(13-D198+2*$E$2+1,2*$E$2+1),3))</f>
        <v>Player 2</v>
      </c>
      <c r="E203" s="9"/>
      <c r="F203" s="12"/>
    </row>
    <row r="204" spans="1:6" s="5" customFormat="1" ht="24.75" customHeight="1">
      <c r="A204" s="9">
        <v>4</v>
      </c>
      <c r="B204" s="9"/>
      <c r="C204" s="11" t="str">
        <f ca="1">INDIRECT(ADDRESS(4+MOD(4-D198+2*$E$2+1,2*$E$2+1),3))</f>
        <v>Player 8</v>
      </c>
      <c r="D204" s="9" t="str">
        <f ca="1">INDIRECT(ADDRESS(4+MOD(12-D198+2*$E$2+1,2*$E$2+1),3))</f>
        <v>Player 1</v>
      </c>
      <c r="E204" s="9"/>
      <c r="F204" s="12"/>
    </row>
    <row r="205" spans="1:6" s="5" customFormat="1" ht="24.75" customHeight="1">
      <c r="A205" s="9">
        <v>5</v>
      </c>
      <c r="B205" s="9"/>
      <c r="C205" s="11" t="str">
        <f ca="1">INDIRECT(ADDRESS(4+MOD(5-D198+2*$E$2+1,2*$E$2+1),3))</f>
        <v>Player 9</v>
      </c>
      <c r="D205" s="9" t="str">
        <f ca="1">INDIRECT(ADDRESS(4+MOD(11-D198+2*$E$2+1,2*$E$2+1),3))</f>
        <v>Player 15 or Rest</v>
      </c>
      <c r="E205" s="9"/>
      <c r="F205" s="12"/>
    </row>
    <row r="206" spans="1:6" s="5" customFormat="1" ht="24.75" customHeight="1">
      <c r="A206" s="9">
        <v>6</v>
      </c>
      <c r="B206" s="9"/>
      <c r="C206" s="11" t="str">
        <f ca="1">INDIRECT(ADDRESS(4+MOD(6-D198+2*$E$2+1,2*$E$2+1),3))</f>
        <v>Player 10</v>
      </c>
      <c r="D206" s="9" t="str">
        <f ca="1">INDIRECT(ADDRESS(4+MOD(10-D198+2*$E$2+1,2*$E$2+1),3))</f>
        <v>Player 14</v>
      </c>
      <c r="E206" s="9"/>
      <c r="F206" s="12"/>
    </row>
    <row r="207" spans="1:6" s="5" customFormat="1" ht="24.75" customHeight="1">
      <c r="A207" s="9">
        <v>7</v>
      </c>
      <c r="B207" s="9"/>
      <c r="C207" s="11" t="str">
        <f ca="1">INDIRECT(ADDRESS(4+MOD(7-D198+2*$E$2+1,2*$E$2+1),3))</f>
        <v>Player 11</v>
      </c>
      <c r="D207" s="9" t="str">
        <f ca="1">INDIRECT(ADDRESS(4+MOD(9-D198+2*$E$2+1,2*$E$2+1),3))</f>
        <v>Player 13</v>
      </c>
      <c r="E207" s="9"/>
      <c r="F207" s="12"/>
    </row>
    <row r="208" spans="1:6" s="5" customFormat="1" ht="24.75" customHeight="1">
      <c r="A208" s="13"/>
      <c r="B208" s="13"/>
      <c r="C208" s="14" t="str">
        <f ca="1">INDIRECT(ADDRESS(4+MOD(8-D198+2*$E$2+1,2*$E$2+1),3))</f>
        <v>Player 12</v>
      </c>
      <c r="D208" s="13" t="s">
        <v>6</v>
      </c>
      <c r="E208" s="13"/>
      <c r="F208" s="15"/>
    </row>
    <row r="209" s="5" customFormat="1" ht="24.75" customHeight="1">
      <c r="F209" s="6"/>
    </row>
    <row r="210" s="5" customFormat="1" ht="24.75" customHeight="1">
      <c r="F210" s="6"/>
    </row>
    <row r="211" s="5" customFormat="1" ht="24.75" customHeight="1">
      <c r="F211" s="6"/>
    </row>
    <row r="212" spans="1:6" s="5" customFormat="1" ht="24.75" customHeight="1">
      <c r="A212" s="5" t="s">
        <v>9</v>
      </c>
      <c r="F212" s="6"/>
    </row>
    <row r="213" spans="3:6" s="5" customFormat="1" ht="24.75" customHeight="1">
      <c r="C213" s="7" t="s">
        <v>31</v>
      </c>
      <c r="D213" s="8">
        <v>13</v>
      </c>
      <c r="F213" s="6"/>
    </row>
    <row r="214" s="5" customFormat="1" ht="24.75" customHeight="1">
      <c r="F214" s="6"/>
    </row>
    <row r="215" spans="1:6" s="5" customFormat="1" ht="24.75" customHeight="1">
      <c r="A215" s="9" t="s">
        <v>5</v>
      </c>
      <c r="B215" s="10" t="s">
        <v>3</v>
      </c>
      <c r="C215" s="11" t="s">
        <v>11</v>
      </c>
      <c r="D215" s="9" t="s">
        <v>10</v>
      </c>
      <c r="E215" s="10" t="s">
        <v>3</v>
      </c>
      <c r="F215" s="12" t="s">
        <v>4</v>
      </c>
    </row>
    <row r="216" spans="1:6" s="5" customFormat="1" ht="24.75" customHeight="1">
      <c r="A216" s="9">
        <v>1</v>
      </c>
      <c r="B216" s="9"/>
      <c r="C216" s="11" t="str">
        <f ca="1">INDIRECT(ADDRESS(4+MOD(1-D213+2*$E$2+1,2*$E$2+1),3))</f>
        <v>Player 4</v>
      </c>
      <c r="D216" s="9" t="str">
        <f ca="1">INDIRECT(ADDRESS(4+MOD(15-D213+2*$E$2+1,2*$E$2+1),3))</f>
        <v>Player 3</v>
      </c>
      <c r="E216" s="9"/>
      <c r="F216" s="12"/>
    </row>
    <row r="217" spans="1:6" s="5" customFormat="1" ht="24.75" customHeight="1">
      <c r="A217" s="9">
        <v>2</v>
      </c>
      <c r="B217" s="9"/>
      <c r="C217" s="11" t="str">
        <f ca="1">INDIRECT(ADDRESS(4+MOD(2-D213+2*$E$2+1,2*$E$2+1),3))</f>
        <v>Player 5</v>
      </c>
      <c r="D217" s="9" t="str">
        <f ca="1">INDIRECT(ADDRESS(4+MOD(14-D213+2*$E$2+1,2*$E$2+1),3))</f>
        <v>Player 2</v>
      </c>
      <c r="E217" s="9"/>
      <c r="F217" s="12"/>
    </row>
    <row r="218" spans="1:6" s="5" customFormat="1" ht="24.75" customHeight="1">
      <c r="A218" s="9">
        <v>3</v>
      </c>
      <c r="B218" s="9"/>
      <c r="C218" s="11" t="str">
        <f ca="1">INDIRECT(ADDRESS(4+MOD(3-D213+2*$E$2+1,2*$E$2+1),3))</f>
        <v>Player 6</v>
      </c>
      <c r="D218" s="9" t="str">
        <f ca="1">INDIRECT(ADDRESS(4+MOD(13-D213+2*$E$2+1,2*$E$2+1),3))</f>
        <v>Player 1</v>
      </c>
      <c r="E218" s="9"/>
      <c r="F218" s="12"/>
    </row>
    <row r="219" spans="1:6" s="5" customFormat="1" ht="24.75" customHeight="1">
      <c r="A219" s="9">
        <v>4</v>
      </c>
      <c r="B219" s="9"/>
      <c r="C219" s="11" t="str">
        <f ca="1">INDIRECT(ADDRESS(4+MOD(4-D213+2*$E$2+1,2*$E$2+1),3))</f>
        <v>Player 7</v>
      </c>
      <c r="D219" s="9" t="str">
        <f ca="1">INDIRECT(ADDRESS(4+MOD(12-D213+2*$E$2+1,2*$E$2+1),3))</f>
        <v>Player 15 or Rest</v>
      </c>
      <c r="E219" s="9"/>
      <c r="F219" s="12"/>
    </row>
    <row r="220" spans="1:6" s="5" customFormat="1" ht="24.75" customHeight="1">
      <c r="A220" s="9">
        <v>5</v>
      </c>
      <c r="B220" s="9"/>
      <c r="C220" s="11" t="str">
        <f ca="1">INDIRECT(ADDRESS(4+MOD(5-D213+2*$E$2+1,2*$E$2+1),3))</f>
        <v>Player 8</v>
      </c>
      <c r="D220" s="9" t="str">
        <f ca="1">INDIRECT(ADDRESS(4+MOD(11-D213+2*$E$2+1,2*$E$2+1),3))</f>
        <v>Player 14</v>
      </c>
      <c r="E220" s="9"/>
      <c r="F220" s="12"/>
    </row>
    <row r="221" spans="1:6" s="5" customFormat="1" ht="24.75" customHeight="1">
      <c r="A221" s="9">
        <v>6</v>
      </c>
      <c r="B221" s="9"/>
      <c r="C221" s="11" t="str">
        <f ca="1">INDIRECT(ADDRESS(4+MOD(6-D213+2*$E$2+1,2*$E$2+1),3))</f>
        <v>Player 9</v>
      </c>
      <c r="D221" s="9" t="str">
        <f ca="1">INDIRECT(ADDRESS(4+MOD(10-D213+2*$E$2+1,2*$E$2+1),3))</f>
        <v>Player 13</v>
      </c>
      <c r="E221" s="9"/>
      <c r="F221" s="12"/>
    </row>
    <row r="222" spans="1:6" s="5" customFormat="1" ht="24.75" customHeight="1">
      <c r="A222" s="9">
        <v>7</v>
      </c>
      <c r="B222" s="9"/>
      <c r="C222" s="11" t="str">
        <f ca="1">INDIRECT(ADDRESS(4+MOD(7-D213+2*$E$2+1,2*$E$2+1),3))</f>
        <v>Player 10</v>
      </c>
      <c r="D222" s="9" t="str">
        <f ca="1">INDIRECT(ADDRESS(4+MOD(9-D213+2*$E$2+1,2*$E$2+1),3))</f>
        <v>Player 12</v>
      </c>
      <c r="E222" s="9"/>
      <c r="F222" s="12"/>
    </row>
    <row r="223" spans="1:6" s="5" customFormat="1" ht="24.75" customHeight="1">
      <c r="A223" s="13"/>
      <c r="B223" s="13"/>
      <c r="C223" s="14" t="str">
        <f ca="1">INDIRECT(ADDRESS(4+MOD(8-D213+2*$E$2+1,2*$E$2+1),3))</f>
        <v>Player 11</v>
      </c>
      <c r="D223" s="13" t="s">
        <v>6</v>
      </c>
      <c r="E223" s="13"/>
      <c r="F223" s="15"/>
    </row>
    <row r="224" s="5" customFormat="1" ht="24.75" customHeight="1">
      <c r="F224" s="6"/>
    </row>
    <row r="225" s="5" customFormat="1" ht="24.75" customHeight="1">
      <c r="F225" s="6"/>
    </row>
    <row r="226" s="5" customFormat="1" ht="24.75" customHeight="1">
      <c r="F226" s="6"/>
    </row>
    <row r="227" s="5" customFormat="1" ht="24.75" customHeight="1">
      <c r="F227" s="6"/>
    </row>
    <row r="228" spans="1:6" s="5" customFormat="1" ht="24.75" customHeight="1">
      <c r="A228" s="5" t="s">
        <v>9</v>
      </c>
      <c r="F228" s="6"/>
    </row>
    <row r="229" spans="3:6" s="5" customFormat="1" ht="24.75" customHeight="1">
      <c r="C229" s="7" t="s">
        <v>31</v>
      </c>
      <c r="D229" s="8">
        <v>14</v>
      </c>
      <c r="F229" s="6"/>
    </row>
    <row r="230" s="5" customFormat="1" ht="24.75" customHeight="1">
      <c r="F230" s="6"/>
    </row>
    <row r="231" spans="1:6" s="5" customFormat="1" ht="24.75" customHeight="1">
      <c r="A231" s="9" t="s">
        <v>5</v>
      </c>
      <c r="B231" s="10" t="s">
        <v>3</v>
      </c>
      <c r="C231" s="11" t="s">
        <v>11</v>
      </c>
      <c r="D231" s="9" t="s">
        <v>10</v>
      </c>
      <c r="E231" s="10" t="s">
        <v>3</v>
      </c>
      <c r="F231" s="12" t="s">
        <v>4</v>
      </c>
    </row>
    <row r="232" spans="1:6" s="5" customFormat="1" ht="24.75" customHeight="1">
      <c r="A232" s="9">
        <v>1</v>
      </c>
      <c r="B232" s="9"/>
      <c r="C232" s="11" t="str">
        <f ca="1">INDIRECT(ADDRESS(4+MOD(1-D229+2*$E$2+1,2*$E$2+1),3))</f>
        <v>Player 3</v>
      </c>
      <c r="D232" s="9" t="str">
        <f ca="1">INDIRECT(ADDRESS(4+MOD(15-D229+2*$E$2+1,2*$E$2+1),3))</f>
        <v>Player 2</v>
      </c>
      <c r="E232" s="9"/>
      <c r="F232" s="12"/>
    </row>
    <row r="233" spans="1:6" s="5" customFormat="1" ht="24.75" customHeight="1">
      <c r="A233" s="9">
        <v>2</v>
      </c>
      <c r="B233" s="9"/>
      <c r="C233" s="11" t="str">
        <f ca="1">INDIRECT(ADDRESS(4+MOD(2-D229+2*$E$2+1,2*$E$2+1),3))</f>
        <v>Player 4</v>
      </c>
      <c r="D233" s="9" t="str">
        <f ca="1">INDIRECT(ADDRESS(4+MOD(14-D229+2*$E$2+1,2*$E$2+1),3))</f>
        <v>Player 1</v>
      </c>
      <c r="E233" s="9"/>
      <c r="F233" s="12"/>
    </row>
    <row r="234" spans="1:6" s="5" customFormat="1" ht="24.75" customHeight="1">
      <c r="A234" s="9">
        <v>3</v>
      </c>
      <c r="B234" s="9"/>
      <c r="C234" s="11" t="str">
        <f ca="1">INDIRECT(ADDRESS(4+MOD(3-D229+2*$E$2+1,2*$E$2+1),3))</f>
        <v>Player 5</v>
      </c>
      <c r="D234" s="9" t="str">
        <f ca="1">INDIRECT(ADDRESS(4+MOD(13-D229+2*$E$2+1,2*$E$2+1),3))</f>
        <v>Player 15 or Rest</v>
      </c>
      <c r="E234" s="9"/>
      <c r="F234" s="12"/>
    </row>
    <row r="235" spans="1:6" s="5" customFormat="1" ht="24.75" customHeight="1">
      <c r="A235" s="9">
        <v>4</v>
      </c>
      <c r="B235" s="9"/>
      <c r="C235" s="11" t="str">
        <f ca="1">INDIRECT(ADDRESS(4+MOD(4-D229+2*$E$2+1,2*$E$2+1),3))</f>
        <v>Player 6</v>
      </c>
      <c r="D235" s="9" t="str">
        <f ca="1">INDIRECT(ADDRESS(4+MOD(12-D229+2*$E$2+1,2*$E$2+1),3))</f>
        <v>Player 14</v>
      </c>
      <c r="E235" s="9"/>
      <c r="F235" s="12"/>
    </row>
    <row r="236" spans="1:6" s="5" customFormat="1" ht="24.75" customHeight="1">
      <c r="A236" s="9">
        <v>5</v>
      </c>
      <c r="B236" s="9"/>
      <c r="C236" s="11" t="str">
        <f ca="1">INDIRECT(ADDRESS(4+MOD(5-D229+2*$E$2+1,2*$E$2+1),3))</f>
        <v>Player 7</v>
      </c>
      <c r="D236" s="9" t="str">
        <f ca="1">INDIRECT(ADDRESS(4+MOD(11-D229+2*$E$2+1,2*$E$2+1),3))</f>
        <v>Player 13</v>
      </c>
      <c r="E236" s="9"/>
      <c r="F236" s="12"/>
    </row>
    <row r="237" spans="1:6" s="5" customFormat="1" ht="24.75" customHeight="1">
      <c r="A237" s="9">
        <v>6</v>
      </c>
      <c r="B237" s="9"/>
      <c r="C237" s="11" t="str">
        <f ca="1">INDIRECT(ADDRESS(4+MOD(6-D229+2*$E$2+1,2*$E$2+1),3))</f>
        <v>Player 8</v>
      </c>
      <c r="D237" s="9" t="str">
        <f ca="1">INDIRECT(ADDRESS(4+MOD(10-D229+2*$E$2+1,2*$E$2+1),3))</f>
        <v>Player 12</v>
      </c>
      <c r="E237" s="9"/>
      <c r="F237" s="12"/>
    </row>
    <row r="238" spans="1:6" s="5" customFormat="1" ht="24.75" customHeight="1">
      <c r="A238" s="9">
        <v>7</v>
      </c>
      <c r="B238" s="9"/>
      <c r="C238" s="11" t="str">
        <f ca="1">INDIRECT(ADDRESS(4+MOD(7-D229+2*$E$2+1,2*$E$2+1),3))</f>
        <v>Player 9</v>
      </c>
      <c r="D238" s="9" t="str">
        <f ca="1">INDIRECT(ADDRESS(4+MOD(9-D229+2*$E$2+1,2*$E$2+1),3))</f>
        <v>Player 11</v>
      </c>
      <c r="E238" s="9"/>
      <c r="F238" s="12"/>
    </row>
    <row r="239" spans="1:6" s="5" customFormat="1" ht="24.75" customHeight="1">
      <c r="A239" s="13"/>
      <c r="B239" s="13"/>
      <c r="C239" s="14" t="str">
        <f ca="1">INDIRECT(ADDRESS(4+MOD(8-D229+2*$E$2+1,2*$E$2+1),3))</f>
        <v>Player 10</v>
      </c>
      <c r="D239" s="13" t="s">
        <v>6</v>
      </c>
      <c r="E239" s="13"/>
      <c r="F239" s="15"/>
    </row>
    <row r="240" s="5" customFormat="1" ht="24.75" customHeight="1">
      <c r="F240" s="6"/>
    </row>
    <row r="241" s="5" customFormat="1" ht="24.75" customHeight="1">
      <c r="F241" s="6"/>
    </row>
    <row r="242" s="5" customFormat="1" ht="24.75" customHeight="1">
      <c r="F242" s="6"/>
    </row>
    <row r="243" s="5" customFormat="1" ht="24.75" customHeight="1">
      <c r="F243" s="6"/>
    </row>
    <row r="244" s="5" customFormat="1" ht="24.75" customHeight="1">
      <c r="F244" s="6"/>
    </row>
    <row r="245" spans="1:6" s="5" customFormat="1" ht="24.75" customHeight="1">
      <c r="A245" s="5" t="s">
        <v>9</v>
      </c>
      <c r="F245" s="6"/>
    </row>
    <row r="246" spans="3:6" s="5" customFormat="1" ht="24.75" customHeight="1">
      <c r="C246" s="7" t="s">
        <v>31</v>
      </c>
      <c r="D246" s="8">
        <v>15</v>
      </c>
      <c r="F246" s="6"/>
    </row>
    <row r="247" s="5" customFormat="1" ht="24.75" customHeight="1">
      <c r="F247" s="6"/>
    </row>
    <row r="248" spans="1:6" s="5" customFormat="1" ht="24.75" customHeight="1">
      <c r="A248" s="9" t="s">
        <v>5</v>
      </c>
      <c r="B248" s="10" t="s">
        <v>3</v>
      </c>
      <c r="C248" s="11" t="s">
        <v>11</v>
      </c>
      <c r="D248" s="9" t="s">
        <v>10</v>
      </c>
      <c r="E248" s="10" t="s">
        <v>3</v>
      </c>
      <c r="F248" s="12" t="s">
        <v>4</v>
      </c>
    </row>
    <row r="249" spans="1:6" s="5" customFormat="1" ht="24.75" customHeight="1">
      <c r="A249" s="9">
        <v>1</v>
      </c>
      <c r="B249" s="9"/>
      <c r="C249" s="11" t="str">
        <f ca="1">INDIRECT(ADDRESS(4+MOD(1-D246+2*$E$2+1,2*$E$2+1),3))</f>
        <v>Player 2</v>
      </c>
      <c r="D249" s="9" t="str">
        <f ca="1">INDIRECT(ADDRESS(4+MOD(15-D246+2*$E$2+1,2*$E$2+1),3))</f>
        <v>Player 1</v>
      </c>
      <c r="E249" s="9"/>
      <c r="F249" s="12"/>
    </row>
    <row r="250" spans="1:6" s="5" customFormat="1" ht="24.75" customHeight="1">
      <c r="A250" s="9">
        <v>2</v>
      </c>
      <c r="B250" s="9"/>
      <c r="C250" s="11" t="str">
        <f ca="1">INDIRECT(ADDRESS(4+MOD(2-D246+2*$E$2+1,2*$E$2+1),3))</f>
        <v>Player 3</v>
      </c>
      <c r="D250" s="9" t="str">
        <f ca="1">INDIRECT(ADDRESS(4+MOD(14-D246+2*$E$2+1,2*$E$2+1),3))</f>
        <v>Player 15 or Rest</v>
      </c>
      <c r="E250" s="9"/>
      <c r="F250" s="12"/>
    </row>
    <row r="251" spans="1:6" s="5" customFormat="1" ht="24.75" customHeight="1">
      <c r="A251" s="9">
        <v>3</v>
      </c>
      <c r="B251" s="9"/>
      <c r="C251" s="11" t="str">
        <f ca="1">INDIRECT(ADDRESS(4+MOD(3-D246+2*$E$2+1,2*$E$2+1),3))</f>
        <v>Player 4</v>
      </c>
      <c r="D251" s="9" t="str">
        <f ca="1">INDIRECT(ADDRESS(4+MOD(13-D246+2*$E$2+1,2*$E$2+1),3))</f>
        <v>Player 14</v>
      </c>
      <c r="E251" s="9"/>
      <c r="F251" s="12"/>
    </row>
    <row r="252" spans="1:6" s="5" customFormat="1" ht="24.75" customHeight="1">
      <c r="A252" s="9">
        <v>4</v>
      </c>
      <c r="B252" s="9"/>
      <c r="C252" s="11" t="str">
        <f ca="1">INDIRECT(ADDRESS(4+MOD(4-D246+2*$E$2+1,2*$E$2+1),3))</f>
        <v>Player 5</v>
      </c>
      <c r="D252" s="9" t="str">
        <f ca="1">INDIRECT(ADDRESS(4+MOD(12-D246+2*$E$2+1,2*$E$2+1),3))</f>
        <v>Player 13</v>
      </c>
      <c r="E252" s="9"/>
      <c r="F252" s="12"/>
    </row>
    <row r="253" spans="1:6" s="5" customFormat="1" ht="24.75" customHeight="1">
      <c r="A253" s="9">
        <v>5</v>
      </c>
      <c r="B253" s="9"/>
      <c r="C253" s="11" t="str">
        <f ca="1">INDIRECT(ADDRESS(4+MOD(5-D246+2*$E$2+1,2*$E$2+1),3))</f>
        <v>Player 6</v>
      </c>
      <c r="D253" s="9" t="str">
        <f ca="1">INDIRECT(ADDRESS(4+MOD(11-D246+2*$E$2+1,2*$E$2+1),3))</f>
        <v>Player 12</v>
      </c>
      <c r="E253" s="9"/>
      <c r="F253" s="12"/>
    </row>
    <row r="254" spans="1:6" s="5" customFormat="1" ht="24.75" customHeight="1">
      <c r="A254" s="9">
        <v>6</v>
      </c>
      <c r="B254" s="9"/>
      <c r="C254" s="11" t="str">
        <f ca="1">INDIRECT(ADDRESS(4+MOD(6-D246+2*$E$2+1,2*$E$2+1),3))</f>
        <v>Player 7</v>
      </c>
      <c r="D254" s="9" t="str">
        <f ca="1">INDIRECT(ADDRESS(4+MOD(10-D246+2*$E$2+1,2*$E$2+1),3))</f>
        <v>Player 11</v>
      </c>
      <c r="E254" s="9"/>
      <c r="F254" s="12"/>
    </row>
    <row r="255" spans="1:6" s="5" customFormat="1" ht="24.75" customHeight="1">
      <c r="A255" s="9">
        <v>7</v>
      </c>
      <c r="B255" s="9"/>
      <c r="C255" s="11" t="str">
        <f ca="1">INDIRECT(ADDRESS(4+MOD(7-D246+2*$E$2+1,2*$E$2+1),3))</f>
        <v>Player 8</v>
      </c>
      <c r="D255" s="9" t="str">
        <f ca="1">INDIRECT(ADDRESS(4+MOD(9-D246+2*$E$2+1,2*$E$2+1),3))</f>
        <v>Player 10</v>
      </c>
      <c r="E255" s="9"/>
      <c r="F255" s="12"/>
    </row>
    <row r="256" spans="1:6" s="5" customFormat="1" ht="24.75" customHeight="1">
      <c r="A256" s="13"/>
      <c r="B256" s="13"/>
      <c r="C256" s="14" t="str">
        <f ca="1">INDIRECT(ADDRESS(4+MOD(8-D246+2*$E$2+1,2*$E$2+1),3))</f>
        <v>Player 9</v>
      </c>
      <c r="D256" s="13" t="s">
        <v>6</v>
      </c>
      <c r="E256" s="13"/>
      <c r="F256" s="15"/>
    </row>
    <row r="257" s="5" customFormat="1" ht="24.75" customHeight="1">
      <c r="F257" s="6"/>
    </row>
    <row r="258" s="5" customFormat="1" ht="24.75" customHeight="1">
      <c r="F258" s="6"/>
    </row>
    <row r="259" s="5" customFormat="1" ht="24.75" customHeight="1">
      <c r="F259" s="6"/>
    </row>
    <row r="260" s="5" customFormat="1" ht="24.75" customHeight="1">
      <c r="F260" s="6"/>
    </row>
    <row r="261" spans="1:4" s="5" customFormat="1" ht="24.75" customHeight="1">
      <c r="A261" s="5" t="s">
        <v>27</v>
      </c>
      <c r="C261" s="7" t="s">
        <v>28</v>
      </c>
      <c r="D261" s="8">
        <v>1</v>
      </c>
    </row>
    <row r="262" spans="3:4" s="5" customFormat="1" ht="24.75" customHeight="1">
      <c r="C262" s="7" t="s">
        <v>29</v>
      </c>
      <c r="D262" s="8" t="str">
        <f ca="1">INDIRECT(ADDRESS(3+D261,3))</f>
        <v>Player 1</v>
      </c>
    </row>
    <row r="263" s="5" customFormat="1" ht="24.75" customHeight="1"/>
    <row r="264" spans="1:7" s="5" customFormat="1" ht="24.75" customHeight="1">
      <c r="A264" s="9" t="s">
        <v>32</v>
      </c>
      <c r="B264" s="16" t="s">
        <v>5</v>
      </c>
      <c r="C264" s="11" t="s">
        <v>11</v>
      </c>
      <c r="D264" s="9" t="s">
        <v>10</v>
      </c>
      <c r="E264" s="10" t="s">
        <v>3</v>
      </c>
      <c r="F264" s="9" t="s">
        <v>4</v>
      </c>
      <c r="G264" s="5" t="s">
        <v>30</v>
      </c>
    </row>
    <row r="265" spans="1:7" s="5" customFormat="1" ht="24.75" customHeight="1">
      <c r="A265" s="9">
        <v>1</v>
      </c>
      <c r="B265" s="11">
        <f>IF(G265=$E$2+1,0,IF(G265&lt;$E$2+1,G265,$E$2+$E$2+2-G265))</f>
        <v>1</v>
      </c>
      <c r="C265" s="11" t="str">
        <f ca="1">IF(G265=$E$2+1,D262,INDIRECT(ADDRESS(4+MOD(IF(G265&lt;$E$2+1,G265,$E$2+$E$2+2-G265)-A265+2*$E$2+1,2*$E$2+1),3)))</f>
        <v>Player 1</v>
      </c>
      <c r="D265" s="9" t="str">
        <f aca="true" ca="1" t="shared" si="0" ref="D265:D279">IF(G265=$E$2+1,$F$3,INDIRECT(ADDRESS(4+MOD(IF(G265&lt;$E$2+1,$E$2+$E$2+2-G265,G265)-A265+2*$E$2+1,2*$E$2+1),3)))</f>
        <v>Player 15 or Rest</v>
      </c>
      <c r="E265" s="10"/>
      <c r="F265" s="9"/>
      <c r="G265" s="5">
        <f>1+MOD(A265+D261-2,2*$E$2+1)</f>
        <v>1</v>
      </c>
    </row>
    <row r="266" spans="1:7" s="5" customFormat="1" ht="24.75" customHeight="1">
      <c r="A266" s="9">
        <v>2</v>
      </c>
      <c r="B266" s="11">
        <f aca="true" t="shared" si="1" ref="B266:B279">IF(G266=$E$2+1,0,IF(G266&lt;$E$2+1,G266,$E$2+$E$2+2-G266))</f>
        <v>2</v>
      </c>
      <c r="C266" s="11" t="str">
        <f ca="1">IF(G266=$E$2+1,D262,INDIRECT(ADDRESS(4+MOD(IF(G266&lt;$E$2+1,G266,$E$2+$E$2+2-G266)-A266+2*$E$2+1,2*$E$2+1),3)))</f>
        <v>Player 1</v>
      </c>
      <c r="D266" s="9" t="str">
        <f ca="1" t="shared" si="0"/>
        <v>Player 13</v>
      </c>
      <c r="E266" s="10"/>
      <c r="F266" s="9"/>
      <c r="G266" s="5">
        <f>1+MOD(A266+D261-2,2*$E$2+1)</f>
        <v>2</v>
      </c>
    </row>
    <row r="267" spans="1:7" s="5" customFormat="1" ht="24.75" customHeight="1">
      <c r="A267" s="9">
        <v>3</v>
      </c>
      <c r="B267" s="11">
        <f t="shared" si="1"/>
        <v>3</v>
      </c>
      <c r="C267" s="11" t="str">
        <f ca="1">IF(G267=$E$2+1,D262,INDIRECT(ADDRESS(4+MOD(IF(G267&lt;$E$2+1,G267,$E$2+$E$2+2-G267)-A267+2*$E$2+1,2*$E$2+1),3)))</f>
        <v>Player 1</v>
      </c>
      <c r="D267" s="9" t="str">
        <f ca="1" t="shared" si="0"/>
        <v>Player 11</v>
      </c>
      <c r="E267" s="9"/>
      <c r="F267" s="9"/>
      <c r="G267" s="5">
        <f>1+MOD(A267+D261-2,2*$E$2+1)</f>
        <v>3</v>
      </c>
    </row>
    <row r="268" spans="1:7" s="5" customFormat="1" ht="24.75" customHeight="1">
      <c r="A268" s="9">
        <v>4</v>
      </c>
      <c r="B268" s="11">
        <f t="shared" si="1"/>
        <v>4</v>
      </c>
      <c r="C268" s="11" t="str">
        <f ca="1">IF(G268=$E$2+1,D262,INDIRECT(ADDRESS(4+MOD(IF(G268&lt;$E$2+1,G268,$E$2+$E$2+2-G268)-A268+2*$E$2+1,2*$E$2+1),3)))</f>
        <v>Player 1</v>
      </c>
      <c r="D268" s="9" t="str">
        <f ca="1" t="shared" si="0"/>
        <v>Player 9</v>
      </c>
      <c r="E268" s="9"/>
      <c r="F268" s="9"/>
      <c r="G268" s="5">
        <f>1+MOD(A268+D261-2,2*$E$2+1)</f>
        <v>4</v>
      </c>
    </row>
    <row r="269" spans="1:7" s="5" customFormat="1" ht="24.75" customHeight="1">
      <c r="A269" s="9">
        <v>5</v>
      </c>
      <c r="B269" s="11">
        <f t="shared" si="1"/>
        <v>5</v>
      </c>
      <c r="C269" s="11" t="str">
        <f ca="1">IF(G269=$E$2+1,D262,INDIRECT(ADDRESS(4+MOD(IF(G269&lt;$E$2+1,G269,$E$2+$E$2+2-G269)-A269+2*$E$2+1,2*$E$2+1),3)))</f>
        <v>Player 1</v>
      </c>
      <c r="D269" s="9" t="str">
        <f ca="1" t="shared" si="0"/>
        <v>Player 7</v>
      </c>
      <c r="E269" s="9"/>
      <c r="F269" s="9"/>
      <c r="G269" s="5">
        <f>1+MOD(A269+D261-2,2*$E$2+1)</f>
        <v>5</v>
      </c>
    </row>
    <row r="270" spans="1:7" s="5" customFormat="1" ht="24.75" customHeight="1">
      <c r="A270" s="9">
        <v>6</v>
      </c>
      <c r="B270" s="11">
        <f t="shared" si="1"/>
        <v>6</v>
      </c>
      <c r="C270" s="11" t="str">
        <f ca="1">IF(G270=$E$2+1,D262,INDIRECT(ADDRESS(4+MOD(IF(G270&lt;$E$2+1,G270,$E$2+$E$2+2-G270)-A270+2*$E$2+1,2*$E$2+1),3)))</f>
        <v>Player 1</v>
      </c>
      <c r="D270" s="9" t="str">
        <f ca="1" t="shared" si="0"/>
        <v>Player 5</v>
      </c>
      <c r="E270" s="9"/>
      <c r="F270" s="9"/>
      <c r="G270" s="5">
        <f>1+MOD(A270+D261-2,2*$E$2+1)</f>
        <v>6</v>
      </c>
    </row>
    <row r="271" spans="1:7" s="5" customFormat="1" ht="24.75" customHeight="1">
      <c r="A271" s="9">
        <v>7</v>
      </c>
      <c r="B271" s="11">
        <f t="shared" si="1"/>
        <v>7</v>
      </c>
      <c r="C271" s="11" t="str">
        <f ca="1">IF(G271=$E$2+1,D262,INDIRECT(ADDRESS(4+MOD(IF(G271&lt;$E$2+1,G271,$E$2+$E$2+2-G271)-A271+2*$E$2+1,2*$E$2+1),3)))</f>
        <v>Player 1</v>
      </c>
      <c r="D271" s="9" t="str">
        <f ca="1" t="shared" si="0"/>
        <v>Player 3</v>
      </c>
      <c r="E271" s="9"/>
      <c r="F271" s="9"/>
      <c r="G271" s="5">
        <f>1+MOD(A271+D261-2,2*$E$2+1)</f>
        <v>7</v>
      </c>
    </row>
    <row r="272" spans="1:7" s="5" customFormat="1" ht="24.75" customHeight="1">
      <c r="A272" s="9">
        <v>8</v>
      </c>
      <c r="B272" s="11">
        <f t="shared" si="1"/>
        <v>0</v>
      </c>
      <c r="C272" s="11" t="str">
        <f ca="1">IF(G272=$E$2+1,D262,INDIRECT(ADDRESS(4+MOD(IF(G272&lt;$E$2+1,G272,$E$2+$E$2+2-G272)-A272+2*$E$2+1,2*$E$2+1),3)))</f>
        <v>Player 1</v>
      </c>
      <c r="D272" s="9" t="str">
        <f ca="1" t="shared" si="0"/>
        <v>Rest</v>
      </c>
      <c r="E272" s="9"/>
      <c r="F272" s="9"/>
      <c r="G272" s="5">
        <f>1+MOD(A272+D261-2,2*$E$2+1)</f>
        <v>8</v>
      </c>
    </row>
    <row r="273" spans="1:7" s="5" customFormat="1" ht="24.75" customHeight="1">
      <c r="A273" s="9">
        <v>9</v>
      </c>
      <c r="B273" s="11">
        <f t="shared" si="1"/>
        <v>7</v>
      </c>
      <c r="C273" s="11" t="str">
        <f ca="1">IF(G273=$E$2+1,D262,INDIRECT(ADDRESS(4+MOD(IF(G273&lt;$E$2+1,G273,$E$2+$E$2+2-G273)-A273+2*$E$2+1,2*$E$2+1),3)))</f>
        <v>Player 14</v>
      </c>
      <c r="D273" s="9" t="str">
        <f ca="1" t="shared" si="0"/>
        <v>Player 1</v>
      </c>
      <c r="E273" s="9"/>
      <c r="F273" s="9"/>
      <c r="G273" s="5">
        <f>1+MOD(A273+D261-2,2*$E$2+1)</f>
        <v>9</v>
      </c>
    </row>
    <row r="274" spans="1:7" s="5" customFormat="1" ht="24.75" customHeight="1">
      <c r="A274" s="9">
        <v>10</v>
      </c>
      <c r="B274" s="11">
        <f t="shared" si="1"/>
        <v>6</v>
      </c>
      <c r="C274" s="11" t="str">
        <f ca="1">IF(G274=$E$2+1,D262,INDIRECT(ADDRESS(4+MOD(IF(G274&lt;$E$2+1,G274,$E$2+$E$2+2-G274)-A274+2*$E$2+1,2*$E$2+1),3)))</f>
        <v>Player 12</v>
      </c>
      <c r="D274" s="9" t="str">
        <f ca="1" t="shared" si="0"/>
        <v>Player 1</v>
      </c>
      <c r="E274" s="9"/>
      <c r="F274" s="9"/>
      <c r="G274" s="5">
        <f>1+MOD(A274+D261-2,2*$E$2+1)</f>
        <v>10</v>
      </c>
    </row>
    <row r="275" spans="1:7" s="5" customFormat="1" ht="24.75" customHeight="1">
      <c r="A275" s="9">
        <v>11</v>
      </c>
      <c r="B275" s="11">
        <f t="shared" si="1"/>
        <v>5</v>
      </c>
      <c r="C275" s="11" t="str">
        <f ca="1">IF(G275=$E$2+1,D262,INDIRECT(ADDRESS(4+MOD(IF(G275&lt;$E$2+1,G275,$E$2+$E$2+2-G275)-A275+2*$E$2+1,2*$E$2+1),3)))</f>
        <v>Player 10</v>
      </c>
      <c r="D275" s="9" t="str">
        <f ca="1" t="shared" si="0"/>
        <v>Player 1</v>
      </c>
      <c r="E275" s="9"/>
      <c r="F275" s="9"/>
      <c r="G275" s="5">
        <f>1+MOD(A275+D261-2,2*$E$2+1)</f>
        <v>11</v>
      </c>
    </row>
    <row r="276" spans="1:7" s="5" customFormat="1" ht="24.75" customHeight="1">
      <c r="A276" s="9">
        <v>12</v>
      </c>
      <c r="B276" s="11">
        <f>IF(G276=$E$2+1,0,IF(G276&lt;$E$2+1,G276,$E$2+$E$2+2-G276))</f>
        <v>4</v>
      </c>
      <c r="C276" s="11" t="str">
        <f ca="1">IF(G276=$E$2+1,D262,INDIRECT(ADDRESS(4+MOD(IF(G276&lt;$E$2+1,G276,$E$2+$E$2+2-G276)-A276+2*$E$2+1,2*$E$2+1),3)))</f>
        <v>Player 8</v>
      </c>
      <c r="D276" s="9" t="str">
        <f ca="1" t="shared" si="0"/>
        <v>Player 1</v>
      </c>
      <c r="E276" s="9"/>
      <c r="F276" s="9"/>
      <c r="G276" s="5">
        <f>1+MOD(A276+D261-2,2*$E$2+1)</f>
        <v>12</v>
      </c>
    </row>
    <row r="277" spans="1:7" s="5" customFormat="1" ht="24.75" customHeight="1">
      <c r="A277" s="9">
        <v>13</v>
      </c>
      <c r="B277" s="11">
        <f>IF(G277=$E$2+1,0,IF(G277&lt;$E$2+1,G277,$E$2+$E$2+2-G277))</f>
        <v>3</v>
      </c>
      <c r="C277" s="11" t="str">
        <f ca="1">IF(G277=$E$2+1,D262,INDIRECT(ADDRESS(4+MOD(IF(G277&lt;$E$2+1,G277,$E$2+$E$2+2-G277)-A277+2*$E$2+1,2*$E$2+1),3)))</f>
        <v>Player 6</v>
      </c>
      <c r="D277" s="9" t="str">
        <f ca="1" t="shared" si="0"/>
        <v>Player 1</v>
      </c>
      <c r="E277" s="9"/>
      <c r="F277" s="9"/>
      <c r="G277" s="5">
        <f>1+MOD(A277+D261-2,2*$E$2+1)</f>
        <v>13</v>
      </c>
    </row>
    <row r="278" spans="1:7" s="5" customFormat="1" ht="24.75" customHeight="1">
      <c r="A278" s="9">
        <v>14</v>
      </c>
      <c r="B278" s="11">
        <f t="shared" si="1"/>
        <v>2</v>
      </c>
      <c r="C278" s="11" t="str">
        <f ca="1">IF(G278=$E$2+1,D262,INDIRECT(ADDRESS(4+MOD(IF(G278&lt;$E$2+1,G278,$E$2+$E$2+2-G278)-A278+2*$E$2+1,2*$E$2+1),3)))</f>
        <v>Player 4</v>
      </c>
      <c r="D278" s="9" t="str">
        <f ca="1" t="shared" si="0"/>
        <v>Player 1</v>
      </c>
      <c r="E278" s="9"/>
      <c r="F278" s="9"/>
      <c r="G278" s="5">
        <f>1+MOD(A278+D261-2,2*$E$2+1)</f>
        <v>14</v>
      </c>
    </row>
    <row r="279" spans="1:7" s="5" customFormat="1" ht="24.75" customHeight="1">
      <c r="A279" s="9">
        <v>15</v>
      </c>
      <c r="B279" s="11">
        <f t="shared" si="1"/>
        <v>1</v>
      </c>
      <c r="C279" s="11" t="str">
        <f ca="1">IF(G279=$E$2+1,D262,INDIRECT(ADDRESS(4+MOD(IF(G279&lt;$E$2+1,G279,$E$2+$E$2+2-G279)-A279+2*$E$2+1,2*$E$2+1),3)))</f>
        <v>Player 2</v>
      </c>
      <c r="D279" s="9" t="str">
        <f ca="1" t="shared" si="0"/>
        <v>Player 1</v>
      </c>
      <c r="E279" s="9"/>
      <c r="F279" s="9"/>
      <c r="G279" s="5">
        <f>1+MOD(A279+D261-2,2*$E$2+1)</f>
        <v>15</v>
      </c>
    </row>
    <row r="280" s="5" customFormat="1" ht="24.75" customHeight="1">
      <c r="F280" s="6"/>
    </row>
    <row r="281" s="5" customFormat="1" ht="24.75" customHeight="1">
      <c r="F281" s="6"/>
    </row>
    <row r="282" s="5" customFormat="1" ht="24.75" customHeight="1">
      <c r="F282" s="6"/>
    </row>
    <row r="283" s="5" customFormat="1" ht="24.75" customHeight="1">
      <c r="F283" s="6"/>
    </row>
    <row r="284" spans="1:4" s="5" customFormat="1" ht="24.75" customHeight="1">
      <c r="A284" s="5" t="s">
        <v>27</v>
      </c>
      <c r="C284" s="7" t="s">
        <v>28</v>
      </c>
      <c r="D284" s="8">
        <v>2</v>
      </c>
    </row>
    <row r="285" spans="3:4" s="5" customFormat="1" ht="24.75" customHeight="1">
      <c r="C285" s="7" t="s">
        <v>29</v>
      </c>
      <c r="D285" s="8" t="str">
        <f ca="1">INDIRECT(ADDRESS(3+D284,3))</f>
        <v>Player 2</v>
      </c>
    </row>
    <row r="286" s="5" customFormat="1" ht="24.75" customHeight="1"/>
    <row r="287" spans="1:7" s="5" customFormat="1" ht="24.75" customHeight="1">
      <c r="A287" s="9" t="s">
        <v>32</v>
      </c>
      <c r="B287" s="16" t="s">
        <v>5</v>
      </c>
      <c r="C287" s="11" t="s">
        <v>11</v>
      </c>
      <c r="D287" s="9" t="s">
        <v>10</v>
      </c>
      <c r="E287" s="10" t="s">
        <v>3</v>
      </c>
      <c r="F287" s="9" t="s">
        <v>4</v>
      </c>
      <c r="G287" s="5" t="s">
        <v>30</v>
      </c>
    </row>
    <row r="288" spans="1:7" s="5" customFormat="1" ht="24.75" customHeight="1">
      <c r="A288" s="9">
        <v>1</v>
      </c>
      <c r="B288" s="11">
        <f>IF(G288=$E$2+1,0,IF(G288&lt;$E$2+1,G288,$E$2+$E$2+2-G288))</f>
        <v>2</v>
      </c>
      <c r="C288" s="11" t="str">
        <f ca="1">IF(G288=$E$2+1,D285,INDIRECT(ADDRESS(4+MOD(IF(G288&lt;$E$2+1,G288,$E$2+$E$2+2-G288)-A288+2*$E$2+1,2*$E$2+1),3)))</f>
        <v>Player 2</v>
      </c>
      <c r="D288" s="9" t="str">
        <f aca="true" ca="1" t="shared" si="2" ref="D288:D302">IF(G288=$E$2+1,$F$3,INDIRECT(ADDRESS(4+MOD(IF(G288&lt;$E$2+1,$E$2+$E$2+2-G288,G288)-A288+2*$E$2+1,2*$E$2+1),3)))</f>
        <v>Player 14</v>
      </c>
      <c r="E288" s="10"/>
      <c r="F288" s="9"/>
      <c r="G288" s="5">
        <f>1+MOD(A288+D284-2,2*$E$2+1)</f>
        <v>2</v>
      </c>
    </row>
    <row r="289" spans="1:7" s="5" customFormat="1" ht="24.75" customHeight="1">
      <c r="A289" s="9">
        <v>2</v>
      </c>
      <c r="B289" s="11">
        <f aca="true" t="shared" si="3" ref="B289:B302">IF(G289=$E$2+1,0,IF(G289&lt;$E$2+1,G289,$E$2+$E$2+2-G289))</f>
        <v>3</v>
      </c>
      <c r="C289" s="11" t="str">
        <f ca="1">IF(G289=$E$2+1,D285,INDIRECT(ADDRESS(4+MOD(IF(G289&lt;$E$2+1,G289,$E$2+$E$2+2-G289)-A289+2*$E$2+1,2*$E$2+1),3)))</f>
        <v>Player 2</v>
      </c>
      <c r="D289" s="9" t="str">
        <f ca="1" t="shared" si="2"/>
        <v>Player 12</v>
      </c>
      <c r="E289" s="10"/>
      <c r="F289" s="9"/>
      <c r="G289" s="5">
        <f>1+MOD(A289+D284-2,2*$E$2+1)</f>
        <v>3</v>
      </c>
    </row>
    <row r="290" spans="1:7" s="5" customFormat="1" ht="24.75" customHeight="1">
      <c r="A290" s="9">
        <v>3</v>
      </c>
      <c r="B290" s="11">
        <f t="shared" si="3"/>
        <v>4</v>
      </c>
      <c r="C290" s="11" t="str">
        <f ca="1">IF(G290=$E$2+1,D285,INDIRECT(ADDRESS(4+MOD(IF(G290&lt;$E$2+1,G290,$E$2+$E$2+2-G290)-A290+2*$E$2+1,2*$E$2+1),3)))</f>
        <v>Player 2</v>
      </c>
      <c r="D290" s="9" t="str">
        <f ca="1" t="shared" si="2"/>
        <v>Player 10</v>
      </c>
      <c r="E290" s="9"/>
      <c r="F290" s="9"/>
      <c r="G290" s="5">
        <f>1+MOD(A290+D284-2,2*$E$2+1)</f>
        <v>4</v>
      </c>
    </row>
    <row r="291" spans="1:7" s="5" customFormat="1" ht="24.75" customHeight="1">
      <c r="A291" s="9">
        <v>4</v>
      </c>
      <c r="B291" s="11">
        <f t="shared" si="3"/>
        <v>5</v>
      </c>
      <c r="C291" s="11" t="str">
        <f ca="1">IF(G291=$E$2+1,D285,INDIRECT(ADDRESS(4+MOD(IF(G291&lt;$E$2+1,G291,$E$2+$E$2+2-G291)-A291+2*$E$2+1,2*$E$2+1),3)))</f>
        <v>Player 2</v>
      </c>
      <c r="D291" s="9" t="str">
        <f ca="1" t="shared" si="2"/>
        <v>Player 8</v>
      </c>
      <c r="E291" s="9"/>
      <c r="F291" s="9"/>
      <c r="G291" s="5">
        <f>1+MOD(A291+D284-2,2*$E$2+1)</f>
        <v>5</v>
      </c>
    </row>
    <row r="292" spans="1:7" s="5" customFormat="1" ht="24.75" customHeight="1">
      <c r="A292" s="9">
        <v>5</v>
      </c>
      <c r="B292" s="11">
        <f t="shared" si="3"/>
        <v>6</v>
      </c>
      <c r="C292" s="11" t="str">
        <f ca="1">IF(G292=$E$2+1,D285,INDIRECT(ADDRESS(4+MOD(IF(G292&lt;$E$2+1,G292,$E$2+$E$2+2-G292)-A292+2*$E$2+1,2*$E$2+1),3)))</f>
        <v>Player 2</v>
      </c>
      <c r="D292" s="9" t="str">
        <f ca="1" t="shared" si="2"/>
        <v>Player 6</v>
      </c>
      <c r="E292" s="9"/>
      <c r="F292" s="9"/>
      <c r="G292" s="5">
        <f>1+MOD(A292+D284-2,2*$E$2+1)</f>
        <v>6</v>
      </c>
    </row>
    <row r="293" spans="1:7" s="5" customFormat="1" ht="24.75" customHeight="1">
      <c r="A293" s="9">
        <v>6</v>
      </c>
      <c r="B293" s="11">
        <f t="shared" si="3"/>
        <v>7</v>
      </c>
      <c r="C293" s="11" t="str">
        <f ca="1">IF(G293=$E$2+1,D285,INDIRECT(ADDRESS(4+MOD(IF(G293&lt;$E$2+1,G293,$E$2+$E$2+2-G293)-A293+2*$E$2+1,2*$E$2+1),3)))</f>
        <v>Player 2</v>
      </c>
      <c r="D293" s="9" t="str">
        <f ca="1" t="shared" si="2"/>
        <v>Player 4</v>
      </c>
      <c r="E293" s="9"/>
      <c r="F293" s="9"/>
      <c r="G293" s="5">
        <f>1+MOD(A293+D284-2,2*$E$2+1)</f>
        <v>7</v>
      </c>
    </row>
    <row r="294" spans="1:7" s="5" customFormat="1" ht="24.75" customHeight="1">
      <c r="A294" s="9">
        <v>7</v>
      </c>
      <c r="B294" s="11">
        <f t="shared" si="3"/>
        <v>0</v>
      </c>
      <c r="C294" s="11" t="str">
        <f ca="1">IF(G294=$E$2+1,D285,INDIRECT(ADDRESS(4+MOD(IF(G294&lt;$E$2+1,G294,$E$2+$E$2+2-G294)-A294+2*$E$2+1,2*$E$2+1),3)))</f>
        <v>Player 2</v>
      </c>
      <c r="D294" s="9" t="str">
        <f ca="1" t="shared" si="2"/>
        <v>Rest</v>
      </c>
      <c r="E294" s="9"/>
      <c r="F294" s="9"/>
      <c r="G294" s="5">
        <f>1+MOD(A294+D284-2,2*$E$2+1)</f>
        <v>8</v>
      </c>
    </row>
    <row r="295" spans="1:7" s="5" customFormat="1" ht="24.75" customHeight="1">
      <c r="A295" s="9">
        <v>8</v>
      </c>
      <c r="B295" s="11">
        <f t="shared" si="3"/>
        <v>7</v>
      </c>
      <c r="C295" s="11" t="str">
        <f ca="1">IF(G295=$E$2+1,D285,INDIRECT(ADDRESS(4+MOD(IF(G295&lt;$E$2+1,G295,$E$2+$E$2+2-G295)-A295+2*$E$2+1,2*$E$2+1),3)))</f>
        <v>Player 15 or Rest</v>
      </c>
      <c r="D295" s="9" t="str">
        <f ca="1" t="shared" si="2"/>
        <v>Player 2</v>
      </c>
      <c r="E295" s="9"/>
      <c r="F295" s="9"/>
      <c r="G295" s="5">
        <f>1+MOD(A295+D284-2,2*$E$2+1)</f>
        <v>9</v>
      </c>
    </row>
    <row r="296" spans="1:7" s="5" customFormat="1" ht="24.75" customHeight="1">
      <c r="A296" s="9">
        <v>9</v>
      </c>
      <c r="B296" s="11">
        <f t="shared" si="3"/>
        <v>6</v>
      </c>
      <c r="C296" s="11" t="str">
        <f ca="1">IF(G296=$E$2+1,D285,INDIRECT(ADDRESS(4+MOD(IF(G296&lt;$E$2+1,G296,$E$2+$E$2+2-G296)-A296+2*$E$2+1,2*$E$2+1),3)))</f>
        <v>Player 13</v>
      </c>
      <c r="D296" s="9" t="str">
        <f ca="1" t="shared" si="2"/>
        <v>Player 2</v>
      </c>
      <c r="E296" s="9"/>
      <c r="F296" s="9"/>
      <c r="G296" s="5">
        <f>1+MOD(A296+D284-2,2*$E$2+1)</f>
        <v>10</v>
      </c>
    </row>
    <row r="297" spans="1:7" s="5" customFormat="1" ht="24.75" customHeight="1">
      <c r="A297" s="9">
        <v>10</v>
      </c>
      <c r="B297" s="11">
        <f t="shared" si="3"/>
        <v>5</v>
      </c>
      <c r="C297" s="11" t="str">
        <f ca="1">IF(G297=$E$2+1,D285,INDIRECT(ADDRESS(4+MOD(IF(G297&lt;$E$2+1,G297,$E$2+$E$2+2-G297)-A297+2*$E$2+1,2*$E$2+1),3)))</f>
        <v>Player 11</v>
      </c>
      <c r="D297" s="9" t="str">
        <f ca="1" t="shared" si="2"/>
        <v>Player 2</v>
      </c>
      <c r="E297" s="9"/>
      <c r="F297" s="9"/>
      <c r="G297" s="5">
        <f>1+MOD(A297+D284-2,2*$E$2+1)</f>
        <v>11</v>
      </c>
    </row>
    <row r="298" spans="1:7" s="5" customFormat="1" ht="24.75" customHeight="1">
      <c r="A298" s="9">
        <v>11</v>
      </c>
      <c r="B298" s="11">
        <f t="shared" si="3"/>
        <v>4</v>
      </c>
      <c r="C298" s="11" t="str">
        <f ca="1">IF(G298=$E$2+1,D285,INDIRECT(ADDRESS(4+MOD(IF(G298&lt;$E$2+1,G298,$E$2+$E$2+2-G298)-A298+2*$E$2+1,2*$E$2+1),3)))</f>
        <v>Player 9</v>
      </c>
      <c r="D298" s="9" t="str">
        <f ca="1" t="shared" si="2"/>
        <v>Player 2</v>
      </c>
      <c r="E298" s="9"/>
      <c r="F298" s="9"/>
      <c r="G298" s="5">
        <f>1+MOD(A298+D284-2,2*$E$2+1)</f>
        <v>12</v>
      </c>
    </row>
    <row r="299" spans="1:7" s="5" customFormat="1" ht="24.75" customHeight="1">
      <c r="A299" s="9">
        <v>12</v>
      </c>
      <c r="B299" s="11">
        <f t="shared" si="3"/>
        <v>3</v>
      </c>
      <c r="C299" s="11" t="str">
        <f ca="1">IF(G299=$E$2+1,D285,INDIRECT(ADDRESS(4+MOD(IF(G299&lt;$E$2+1,G299,$E$2+$E$2+2-G299)-A299+2*$E$2+1,2*$E$2+1),3)))</f>
        <v>Player 7</v>
      </c>
      <c r="D299" s="9" t="str">
        <f ca="1" t="shared" si="2"/>
        <v>Player 2</v>
      </c>
      <c r="E299" s="9"/>
      <c r="F299" s="9"/>
      <c r="G299" s="5">
        <f>1+MOD(A299+D284-2,2*$E$2+1)</f>
        <v>13</v>
      </c>
    </row>
    <row r="300" spans="1:7" s="5" customFormat="1" ht="24.75" customHeight="1">
      <c r="A300" s="9">
        <v>13</v>
      </c>
      <c r="B300" s="11">
        <f t="shared" si="3"/>
        <v>2</v>
      </c>
      <c r="C300" s="11" t="str">
        <f ca="1">IF(G300=$E$2+1,D285,INDIRECT(ADDRESS(4+MOD(IF(G300&lt;$E$2+1,G300,$E$2+$E$2+2-G300)-A300+2*$E$2+1,2*$E$2+1),3)))</f>
        <v>Player 5</v>
      </c>
      <c r="D300" s="9" t="str">
        <f ca="1" t="shared" si="2"/>
        <v>Player 2</v>
      </c>
      <c r="E300" s="9"/>
      <c r="F300" s="9"/>
      <c r="G300" s="5">
        <f>1+MOD(A300+D284-2,2*$E$2+1)</f>
        <v>14</v>
      </c>
    </row>
    <row r="301" spans="1:7" s="5" customFormat="1" ht="24.75" customHeight="1">
      <c r="A301" s="9">
        <v>14</v>
      </c>
      <c r="B301" s="11">
        <f t="shared" si="3"/>
        <v>1</v>
      </c>
      <c r="C301" s="11" t="str">
        <f ca="1">IF(G301=$E$2+1,D285,INDIRECT(ADDRESS(4+MOD(IF(G301&lt;$E$2+1,G301,$E$2+$E$2+2-G301)-A301+2*$E$2+1,2*$E$2+1),3)))</f>
        <v>Player 3</v>
      </c>
      <c r="D301" s="9" t="str">
        <f ca="1" t="shared" si="2"/>
        <v>Player 2</v>
      </c>
      <c r="E301" s="9"/>
      <c r="F301" s="9"/>
      <c r="G301" s="5">
        <f>1+MOD(A301+D284-2,2*$E$2+1)</f>
        <v>15</v>
      </c>
    </row>
    <row r="302" spans="1:7" s="5" customFormat="1" ht="24.75" customHeight="1">
      <c r="A302" s="9">
        <v>15</v>
      </c>
      <c r="B302" s="11">
        <f t="shared" si="3"/>
        <v>1</v>
      </c>
      <c r="C302" s="11" t="str">
        <f ca="1">IF(G302=$E$2+1,D285,INDIRECT(ADDRESS(4+MOD(IF(G302&lt;$E$2+1,G302,$E$2+$E$2+2-G302)-A302+2*$E$2+1,2*$E$2+1),3)))</f>
        <v>Player 2</v>
      </c>
      <c r="D302" s="9" t="str">
        <f ca="1" t="shared" si="2"/>
        <v>Player 1</v>
      </c>
      <c r="E302" s="9"/>
      <c r="F302" s="9"/>
      <c r="G302" s="5">
        <f>1+MOD(A302+D284-2,2*$E$2+1)</f>
        <v>1</v>
      </c>
    </row>
    <row r="303" s="5" customFormat="1" ht="24.75" customHeight="1">
      <c r="F303" s="6"/>
    </row>
    <row r="304" s="5" customFormat="1" ht="24.75" customHeight="1">
      <c r="F304" s="6"/>
    </row>
    <row r="305" s="5" customFormat="1" ht="24.75" customHeight="1">
      <c r="F305" s="6"/>
    </row>
    <row r="306" s="5" customFormat="1" ht="24.75" customHeight="1">
      <c r="F306" s="6"/>
    </row>
    <row r="307" spans="1:4" s="5" customFormat="1" ht="24.75" customHeight="1">
      <c r="A307" s="5" t="s">
        <v>27</v>
      </c>
      <c r="C307" s="7" t="s">
        <v>28</v>
      </c>
      <c r="D307" s="8">
        <v>3</v>
      </c>
    </row>
    <row r="308" spans="3:4" s="5" customFormat="1" ht="24.75" customHeight="1">
      <c r="C308" s="7" t="s">
        <v>29</v>
      </c>
      <c r="D308" s="8" t="str">
        <f ca="1">INDIRECT(ADDRESS(3+D307,3))</f>
        <v>Player 3</v>
      </c>
    </row>
    <row r="309" s="5" customFormat="1" ht="24.75" customHeight="1"/>
    <row r="310" spans="1:7" s="5" customFormat="1" ht="24.75" customHeight="1">
      <c r="A310" s="9" t="s">
        <v>32</v>
      </c>
      <c r="B310" s="16" t="s">
        <v>5</v>
      </c>
      <c r="C310" s="11" t="s">
        <v>11</v>
      </c>
      <c r="D310" s="9" t="s">
        <v>10</v>
      </c>
      <c r="E310" s="10" t="s">
        <v>3</v>
      </c>
      <c r="F310" s="9" t="s">
        <v>4</v>
      </c>
      <c r="G310" s="5" t="s">
        <v>30</v>
      </c>
    </row>
    <row r="311" spans="1:7" s="5" customFormat="1" ht="24.75" customHeight="1">
      <c r="A311" s="9">
        <v>1</v>
      </c>
      <c r="B311" s="11">
        <f>IF(G311=$E$2+1,0,IF(G311&lt;$E$2+1,G311,$E$2+$E$2+2-G311))</f>
        <v>3</v>
      </c>
      <c r="C311" s="11" t="str">
        <f ca="1">IF(G311=$E$2+1,D308,INDIRECT(ADDRESS(4+MOD(IF(G311&lt;$E$2+1,G311,$E$2+$E$2+2-G311)-A311+2*$E$2+1,2*$E$2+1),3)))</f>
        <v>Player 3</v>
      </c>
      <c r="D311" s="9" t="str">
        <f aca="true" ca="1" t="shared" si="4" ref="D311:D325">IF(G311=$E$2+1,$F$3,INDIRECT(ADDRESS(4+MOD(IF(G311&lt;$E$2+1,$E$2+$E$2+2-G311,G311)-A311+2*$E$2+1,2*$E$2+1),3)))</f>
        <v>Player 13</v>
      </c>
      <c r="E311" s="10"/>
      <c r="F311" s="9"/>
      <c r="G311" s="5">
        <f>1+MOD(A311+D307-2,2*$E$2+1)</f>
        <v>3</v>
      </c>
    </row>
    <row r="312" spans="1:7" s="5" customFormat="1" ht="24.75" customHeight="1">
      <c r="A312" s="9">
        <v>2</v>
      </c>
      <c r="B312" s="11">
        <f aca="true" t="shared" si="5" ref="B312:B325">IF(G312=$E$2+1,0,IF(G312&lt;$E$2+1,G312,$E$2+$E$2+2-G312))</f>
        <v>4</v>
      </c>
      <c r="C312" s="11" t="str">
        <f ca="1">IF(G312=$E$2+1,D308,INDIRECT(ADDRESS(4+MOD(IF(G312&lt;$E$2+1,G312,$E$2+$E$2+2-G312)-A312+2*$E$2+1,2*$E$2+1),3)))</f>
        <v>Player 3</v>
      </c>
      <c r="D312" s="9" t="str">
        <f ca="1" t="shared" si="4"/>
        <v>Player 11</v>
      </c>
      <c r="E312" s="10"/>
      <c r="F312" s="9"/>
      <c r="G312" s="5">
        <f>1+MOD(A312+D307-2,2*$E$2+1)</f>
        <v>4</v>
      </c>
    </row>
    <row r="313" spans="1:7" s="5" customFormat="1" ht="24.75" customHeight="1">
      <c r="A313" s="9">
        <v>3</v>
      </c>
      <c r="B313" s="11">
        <f t="shared" si="5"/>
        <v>5</v>
      </c>
      <c r="C313" s="11" t="str">
        <f ca="1">IF(G313=$E$2+1,D308,INDIRECT(ADDRESS(4+MOD(IF(G313&lt;$E$2+1,G313,$E$2+$E$2+2-G313)-A313+2*$E$2+1,2*$E$2+1),3)))</f>
        <v>Player 3</v>
      </c>
      <c r="D313" s="9" t="str">
        <f ca="1" t="shared" si="4"/>
        <v>Player 9</v>
      </c>
      <c r="E313" s="9"/>
      <c r="F313" s="9"/>
      <c r="G313" s="5">
        <f>1+MOD(A313+D307-2,2*$E$2+1)</f>
        <v>5</v>
      </c>
    </row>
    <row r="314" spans="1:7" s="5" customFormat="1" ht="24.75" customHeight="1">
      <c r="A314" s="9">
        <v>4</v>
      </c>
      <c r="B314" s="11">
        <f t="shared" si="5"/>
        <v>6</v>
      </c>
      <c r="C314" s="11" t="str">
        <f ca="1">IF(G314=$E$2+1,D308,INDIRECT(ADDRESS(4+MOD(IF(G314&lt;$E$2+1,G314,$E$2+$E$2+2-G314)-A314+2*$E$2+1,2*$E$2+1),3)))</f>
        <v>Player 3</v>
      </c>
      <c r="D314" s="9" t="str">
        <f ca="1" t="shared" si="4"/>
        <v>Player 7</v>
      </c>
      <c r="E314" s="9"/>
      <c r="F314" s="9"/>
      <c r="G314" s="5">
        <f>1+MOD(A314+D307-2,2*$E$2+1)</f>
        <v>6</v>
      </c>
    </row>
    <row r="315" spans="1:7" s="5" customFormat="1" ht="24.75" customHeight="1">
      <c r="A315" s="9">
        <v>5</v>
      </c>
      <c r="B315" s="11">
        <f t="shared" si="5"/>
        <v>7</v>
      </c>
      <c r="C315" s="11" t="str">
        <f ca="1">IF(G315=$E$2+1,D308,INDIRECT(ADDRESS(4+MOD(IF(G315&lt;$E$2+1,G315,$E$2+$E$2+2-G315)-A315+2*$E$2+1,2*$E$2+1),3)))</f>
        <v>Player 3</v>
      </c>
      <c r="D315" s="9" t="str">
        <f ca="1" t="shared" si="4"/>
        <v>Player 5</v>
      </c>
      <c r="E315" s="9"/>
      <c r="F315" s="9"/>
      <c r="G315" s="5">
        <f>1+MOD(A315+D307-2,2*$E$2+1)</f>
        <v>7</v>
      </c>
    </row>
    <row r="316" spans="1:7" s="5" customFormat="1" ht="24.75" customHeight="1">
      <c r="A316" s="9">
        <v>6</v>
      </c>
      <c r="B316" s="11">
        <f t="shared" si="5"/>
        <v>0</v>
      </c>
      <c r="C316" s="11" t="str">
        <f ca="1">IF(G316=$E$2+1,D308,INDIRECT(ADDRESS(4+MOD(IF(G316&lt;$E$2+1,G316,$E$2+$E$2+2-G316)-A316+2*$E$2+1,2*$E$2+1),3)))</f>
        <v>Player 3</v>
      </c>
      <c r="D316" s="9" t="str">
        <f ca="1" t="shared" si="4"/>
        <v>Rest</v>
      </c>
      <c r="E316" s="9"/>
      <c r="F316" s="9"/>
      <c r="G316" s="5">
        <f>1+MOD(A316+D307-2,2*$E$2+1)</f>
        <v>8</v>
      </c>
    </row>
    <row r="317" spans="1:7" s="5" customFormat="1" ht="24.75" customHeight="1">
      <c r="A317" s="9">
        <v>7</v>
      </c>
      <c r="B317" s="11">
        <f t="shared" si="5"/>
        <v>7</v>
      </c>
      <c r="C317" s="11" t="str">
        <f ca="1">IF(G317=$E$2+1,D308,INDIRECT(ADDRESS(4+MOD(IF(G317&lt;$E$2+1,G317,$E$2+$E$2+2-G317)-A317+2*$E$2+1,2*$E$2+1),3)))</f>
        <v>Player 1</v>
      </c>
      <c r="D317" s="9" t="str">
        <f ca="1" t="shared" si="4"/>
        <v>Player 3</v>
      </c>
      <c r="E317" s="9"/>
      <c r="F317" s="9"/>
      <c r="G317" s="5">
        <f>1+MOD(A317+D307-2,2*$E$2+1)</f>
        <v>9</v>
      </c>
    </row>
    <row r="318" spans="1:7" s="5" customFormat="1" ht="24.75" customHeight="1">
      <c r="A318" s="9">
        <v>8</v>
      </c>
      <c r="B318" s="11">
        <f t="shared" si="5"/>
        <v>6</v>
      </c>
      <c r="C318" s="11" t="str">
        <f ca="1">IF(G318=$E$2+1,D308,INDIRECT(ADDRESS(4+MOD(IF(G318&lt;$E$2+1,G318,$E$2+$E$2+2-G318)-A318+2*$E$2+1,2*$E$2+1),3)))</f>
        <v>Player 14</v>
      </c>
      <c r="D318" s="9" t="str">
        <f ca="1" t="shared" si="4"/>
        <v>Player 3</v>
      </c>
      <c r="E318" s="9"/>
      <c r="F318" s="9"/>
      <c r="G318" s="5">
        <f>1+MOD(A318+D307-2,2*$E$2+1)</f>
        <v>10</v>
      </c>
    </row>
    <row r="319" spans="1:7" s="5" customFormat="1" ht="24.75" customHeight="1">
      <c r="A319" s="9">
        <v>9</v>
      </c>
      <c r="B319" s="11">
        <f t="shared" si="5"/>
        <v>5</v>
      </c>
      <c r="C319" s="11" t="str">
        <f ca="1">IF(G319=$E$2+1,D308,INDIRECT(ADDRESS(4+MOD(IF(G319&lt;$E$2+1,G319,$E$2+$E$2+2-G319)-A319+2*$E$2+1,2*$E$2+1),3)))</f>
        <v>Player 12</v>
      </c>
      <c r="D319" s="9" t="str">
        <f ca="1" t="shared" si="4"/>
        <v>Player 3</v>
      </c>
      <c r="E319" s="9"/>
      <c r="F319" s="9"/>
      <c r="G319" s="5">
        <f>1+MOD(A319+D307-2,2*$E$2+1)</f>
        <v>11</v>
      </c>
    </row>
    <row r="320" spans="1:7" s="5" customFormat="1" ht="24.75" customHeight="1">
      <c r="A320" s="9">
        <v>10</v>
      </c>
      <c r="B320" s="11">
        <f t="shared" si="5"/>
        <v>4</v>
      </c>
      <c r="C320" s="11" t="str">
        <f ca="1">IF(G320=$E$2+1,D308,INDIRECT(ADDRESS(4+MOD(IF(G320&lt;$E$2+1,G320,$E$2+$E$2+2-G320)-A320+2*$E$2+1,2*$E$2+1),3)))</f>
        <v>Player 10</v>
      </c>
      <c r="D320" s="9" t="str">
        <f ca="1" t="shared" si="4"/>
        <v>Player 3</v>
      </c>
      <c r="E320" s="9"/>
      <c r="F320" s="9"/>
      <c r="G320" s="5">
        <f>1+MOD(A320+D307-2,2*$E$2+1)</f>
        <v>12</v>
      </c>
    </row>
    <row r="321" spans="1:7" s="5" customFormat="1" ht="24.75" customHeight="1">
      <c r="A321" s="9">
        <v>11</v>
      </c>
      <c r="B321" s="11">
        <f t="shared" si="5"/>
        <v>3</v>
      </c>
      <c r="C321" s="11" t="str">
        <f ca="1">IF(G321=$E$2+1,D308,INDIRECT(ADDRESS(4+MOD(IF(G321&lt;$E$2+1,G321,$E$2+$E$2+2-G321)-A321+2*$E$2+1,2*$E$2+1),3)))</f>
        <v>Player 8</v>
      </c>
      <c r="D321" s="9" t="str">
        <f ca="1" t="shared" si="4"/>
        <v>Player 3</v>
      </c>
      <c r="E321" s="9"/>
      <c r="F321" s="9"/>
      <c r="G321" s="5">
        <f>1+MOD(A321+D307-2,2*$E$2+1)</f>
        <v>13</v>
      </c>
    </row>
    <row r="322" spans="1:7" s="5" customFormat="1" ht="24.75" customHeight="1">
      <c r="A322" s="9">
        <v>12</v>
      </c>
      <c r="B322" s="11">
        <f t="shared" si="5"/>
        <v>2</v>
      </c>
      <c r="C322" s="11" t="str">
        <f ca="1">IF(G322=$E$2+1,D308,INDIRECT(ADDRESS(4+MOD(IF(G322&lt;$E$2+1,G322,$E$2+$E$2+2-G322)-A322+2*$E$2+1,2*$E$2+1),3)))</f>
        <v>Player 6</v>
      </c>
      <c r="D322" s="9" t="str">
        <f ca="1" t="shared" si="4"/>
        <v>Player 3</v>
      </c>
      <c r="E322" s="9"/>
      <c r="F322" s="9"/>
      <c r="G322" s="5">
        <f>1+MOD(A322+D307-2,2*$E$2+1)</f>
        <v>14</v>
      </c>
    </row>
    <row r="323" spans="1:7" s="5" customFormat="1" ht="24.75" customHeight="1">
      <c r="A323" s="9">
        <v>13</v>
      </c>
      <c r="B323" s="11">
        <f t="shared" si="5"/>
        <v>1</v>
      </c>
      <c r="C323" s="11" t="str">
        <f ca="1">IF(G323=$E$2+1,D308,INDIRECT(ADDRESS(4+MOD(IF(G323&lt;$E$2+1,G323,$E$2+$E$2+2-G323)-A323+2*$E$2+1,2*$E$2+1),3)))</f>
        <v>Player 4</v>
      </c>
      <c r="D323" s="9" t="str">
        <f ca="1" t="shared" si="4"/>
        <v>Player 3</v>
      </c>
      <c r="E323" s="9"/>
      <c r="F323" s="9"/>
      <c r="G323" s="5">
        <f>1+MOD(A323+D307-2,2*$E$2+1)</f>
        <v>15</v>
      </c>
    </row>
    <row r="324" spans="1:7" s="5" customFormat="1" ht="24.75" customHeight="1">
      <c r="A324" s="9">
        <v>14</v>
      </c>
      <c r="B324" s="11">
        <f t="shared" si="5"/>
        <v>1</v>
      </c>
      <c r="C324" s="11" t="str">
        <f ca="1">IF(G324=$E$2+1,D308,INDIRECT(ADDRESS(4+MOD(IF(G324&lt;$E$2+1,G324,$E$2+$E$2+2-G324)-A324+2*$E$2+1,2*$E$2+1),3)))</f>
        <v>Player 3</v>
      </c>
      <c r="D324" s="9" t="str">
        <f ca="1" t="shared" si="4"/>
        <v>Player 2</v>
      </c>
      <c r="E324" s="9"/>
      <c r="F324" s="9"/>
      <c r="G324" s="5">
        <f>1+MOD(A324+D307-2,2*$E$2+1)</f>
        <v>1</v>
      </c>
    </row>
    <row r="325" spans="1:7" s="5" customFormat="1" ht="24.75" customHeight="1">
      <c r="A325" s="9">
        <v>15</v>
      </c>
      <c r="B325" s="11">
        <f t="shared" si="5"/>
        <v>2</v>
      </c>
      <c r="C325" s="11" t="str">
        <f ca="1">IF(G325=$E$2+1,D308,INDIRECT(ADDRESS(4+MOD(IF(G325&lt;$E$2+1,G325,$E$2+$E$2+2-G325)-A325+2*$E$2+1,2*$E$2+1),3)))</f>
        <v>Player 3</v>
      </c>
      <c r="D325" s="9" t="str">
        <f ca="1" t="shared" si="4"/>
        <v>Player 15 or Rest</v>
      </c>
      <c r="E325" s="9"/>
      <c r="F325" s="9"/>
      <c r="G325" s="5">
        <f>1+MOD(A325+D307-2,2*$E$2+1)</f>
        <v>2</v>
      </c>
    </row>
    <row r="326" s="5" customFormat="1" ht="24.75" customHeight="1">
      <c r="F326" s="6"/>
    </row>
    <row r="327" s="5" customFormat="1" ht="24.75" customHeight="1">
      <c r="F327" s="6"/>
    </row>
    <row r="328" s="5" customFormat="1" ht="24.75" customHeight="1">
      <c r="F328" s="6"/>
    </row>
    <row r="329" s="5" customFormat="1" ht="24.75" customHeight="1">
      <c r="F329" s="6"/>
    </row>
    <row r="330" spans="1:4" s="5" customFormat="1" ht="24.75" customHeight="1">
      <c r="A330" s="5" t="s">
        <v>27</v>
      </c>
      <c r="C330" s="7" t="s">
        <v>28</v>
      </c>
      <c r="D330" s="8">
        <v>4</v>
      </c>
    </row>
    <row r="331" spans="3:4" s="5" customFormat="1" ht="24.75" customHeight="1">
      <c r="C331" s="7" t="s">
        <v>29</v>
      </c>
      <c r="D331" s="8" t="str">
        <f ca="1">INDIRECT(ADDRESS(3+D330,3))</f>
        <v>Player 4</v>
      </c>
    </row>
    <row r="332" s="5" customFormat="1" ht="24.75" customHeight="1"/>
    <row r="333" spans="1:7" s="5" customFormat="1" ht="24.75" customHeight="1">
      <c r="A333" s="9" t="s">
        <v>32</v>
      </c>
      <c r="B333" s="16" t="s">
        <v>5</v>
      </c>
      <c r="C333" s="11" t="s">
        <v>11</v>
      </c>
      <c r="D333" s="9" t="s">
        <v>10</v>
      </c>
      <c r="E333" s="10" t="s">
        <v>3</v>
      </c>
      <c r="F333" s="9" t="s">
        <v>4</v>
      </c>
      <c r="G333" s="5" t="s">
        <v>30</v>
      </c>
    </row>
    <row r="334" spans="1:7" s="5" customFormat="1" ht="24.75" customHeight="1">
      <c r="A334" s="9">
        <v>1</v>
      </c>
      <c r="B334" s="11">
        <f>IF(G334=$E$2+1,0,IF(G334&lt;$E$2+1,G334,$E$2+$E$2+2-G334))</f>
        <v>4</v>
      </c>
      <c r="C334" s="11" t="str">
        <f ca="1">IF(G334=$E$2+1,D331,INDIRECT(ADDRESS(4+MOD(IF(G334&lt;$E$2+1,G334,$E$2+$E$2+2-G334)-A334+2*$E$2+1,2*$E$2+1),3)))</f>
        <v>Player 4</v>
      </c>
      <c r="D334" s="9" t="str">
        <f aca="true" ca="1" t="shared" si="6" ref="D334:D348">IF(G334=$E$2+1,$F$3,INDIRECT(ADDRESS(4+MOD(IF(G334&lt;$E$2+1,$E$2+$E$2+2-G334,G334)-A334+2*$E$2+1,2*$E$2+1),3)))</f>
        <v>Player 12</v>
      </c>
      <c r="E334" s="10"/>
      <c r="F334" s="9"/>
      <c r="G334" s="5">
        <f>1+MOD(A334+D330-2,2*$E$2+1)</f>
        <v>4</v>
      </c>
    </row>
    <row r="335" spans="1:7" s="5" customFormat="1" ht="24.75" customHeight="1">
      <c r="A335" s="9">
        <v>2</v>
      </c>
      <c r="B335" s="11">
        <f aca="true" t="shared" si="7" ref="B335:B348">IF(G335=$E$2+1,0,IF(G335&lt;$E$2+1,G335,$E$2+$E$2+2-G335))</f>
        <v>5</v>
      </c>
      <c r="C335" s="11" t="str">
        <f ca="1">IF(G335=$E$2+1,D331,INDIRECT(ADDRESS(4+MOD(IF(G335&lt;$E$2+1,G335,$E$2+$E$2+2-G335)-A335+2*$E$2+1,2*$E$2+1),3)))</f>
        <v>Player 4</v>
      </c>
      <c r="D335" s="9" t="str">
        <f ca="1" t="shared" si="6"/>
        <v>Player 10</v>
      </c>
      <c r="E335" s="10"/>
      <c r="F335" s="9"/>
      <c r="G335" s="5">
        <f>1+MOD(A335+D330-2,2*$E$2+1)</f>
        <v>5</v>
      </c>
    </row>
    <row r="336" spans="1:7" s="5" customFormat="1" ht="24.75" customHeight="1">
      <c r="A336" s="9">
        <v>3</v>
      </c>
      <c r="B336" s="11">
        <f t="shared" si="7"/>
        <v>6</v>
      </c>
      <c r="C336" s="11" t="str">
        <f ca="1">IF(G336=$E$2+1,D331,INDIRECT(ADDRESS(4+MOD(IF(G336&lt;$E$2+1,G336,$E$2+$E$2+2-G336)-A336+2*$E$2+1,2*$E$2+1),3)))</f>
        <v>Player 4</v>
      </c>
      <c r="D336" s="9" t="str">
        <f ca="1" t="shared" si="6"/>
        <v>Player 8</v>
      </c>
      <c r="E336" s="9"/>
      <c r="F336" s="9"/>
      <c r="G336" s="5">
        <f>1+MOD(A336+D330-2,2*$E$2+1)</f>
        <v>6</v>
      </c>
    </row>
    <row r="337" spans="1:7" s="5" customFormat="1" ht="24.75" customHeight="1">
      <c r="A337" s="9">
        <v>4</v>
      </c>
      <c r="B337" s="11">
        <f t="shared" si="7"/>
        <v>7</v>
      </c>
      <c r="C337" s="11" t="str">
        <f ca="1">IF(G337=$E$2+1,D331,INDIRECT(ADDRESS(4+MOD(IF(G337&lt;$E$2+1,G337,$E$2+$E$2+2-G337)-A337+2*$E$2+1,2*$E$2+1),3)))</f>
        <v>Player 4</v>
      </c>
      <c r="D337" s="9" t="str">
        <f ca="1" t="shared" si="6"/>
        <v>Player 6</v>
      </c>
      <c r="E337" s="9"/>
      <c r="F337" s="9"/>
      <c r="G337" s="5">
        <f>1+MOD(A337+D330-2,2*$E$2+1)</f>
        <v>7</v>
      </c>
    </row>
    <row r="338" spans="1:7" s="5" customFormat="1" ht="24.75" customHeight="1">
      <c r="A338" s="9">
        <v>5</v>
      </c>
      <c r="B338" s="11">
        <f t="shared" si="7"/>
        <v>0</v>
      </c>
      <c r="C338" s="11" t="str">
        <f ca="1">IF(G338=$E$2+1,D331,INDIRECT(ADDRESS(4+MOD(IF(G338&lt;$E$2+1,G338,$E$2+$E$2+2-G338)-A338+2*$E$2+1,2*$E$2+1),3)))</f>
        <v>Player 4</v>
      </c>
      <c r="D338" s="9" t="str">
        <f ca="1" t="shared" si="6"/>
        <v>Rest</v>
      </c>
      <c r="E338" s="9"/>
      <c r="F338" s="9"/>
      <c r="G338" s="5">
        <f>1+MOD(A338+D330-2,2*$E$2+1)</f>
        <v>8</v>
      </c>
    </row>
    <row r="339" spans="1:7" s="5" customFormat="1" ht="24.75" customHeight="1">
      <c r="A339" s="9">
        <v>6</v>
      </c>
      <c r="B339" s="11">
        <f t="shared" si="7"/>
        <v>7</v>
      </c>
      <c r="C339" s="11" t="str">
        <f ca="1">IF(G339=$E$2+1,D331,INDIRECT(ADDRESS(4+MOD(IF(G339&lt;$E$2+1,G339,$E$2+$E$2+2-G339)-A339+2*$E$2+1,2*$E$2+1),3)))</f>
        <v>Player 2</v>
      </c>
      <c r="D339" s="9" t="str">
        <f ca="1" t="shared" si="6"/>
        <v>Player 4</v>
      </c>
      <c r="E339" s="9"/>
      <c r="F339" s="9"/>
      <c r="G339" s="5">
        <f>1+MOD(A339+D330-2,2*$E$2+1)</f>
        <v>9</v>
      </c>
    </row>
    <row r="340" spans="1:7" s="5" customFormat="1" ht="24.75" customHeight="1">
      <c r="A340" s="9">
        <v>7</v>
      </c>
      <c r="B340" s="11">
        <f t="shared" si="7"/>
        <v>6</v>
      </c>
      <c r="C340" s="11" t="str">
        <f ca="1">IF(G340=$E$2+1,D331,INDIRECT(ADDRESS(4+MOD(IF(G340&lt;$E$2+1,G340,$E$2+$E$2+2-G340)-A340+2*$E$2+1,2*$E$2+1),3)))</f>
        <v>Player 15 or Rest</v>
      </c>
      <c r="D340" s="9" t="str">
        <f ca="1" t="shared" si="6"/>
        <v>Player 4</v>
      </c>
      <c r="E340" s="9"/>
      <c r="F340" s="9"/>
      <c r="G340" s="5">
        <f>1+MOD(A340+D330-2,2*$E$2+1)</f>
        <v>10</v>
      </c>
    </row>
    <row r="341" spans="1:7" s="5" customFormat="1" ht="24.75" customHeight="1">
      <c r="A341" s="9">
        <v>8</v>
      </c>
      <c r="B341" s="11">
        <f t="shared" si="7"/>
        <v>5</v>
      </c>
      <c r="C341" s="11" t="str">
        <f ca="1">IF(G341=$E$2+1,D331,INDIRECT(ADDRESS(4+MOD(IF(G341&lt;$E$2+1,G341,$E$2+$E$2+2-G341)-A341+2*$E$2+1,2*$E$2+1),3)))</f>
        <v>Player 13</v>
      </c>
      <c r="D341" s="9" t="str">
        <f ca="1" t="shared" si="6"/>
        <v>Player 4</v>
      </c>
      <c r="E341" s="9"/>
      <c r="F341" s="9"/>
      <c r="G341" s="5">
        <f>1+MOD(A341+D330-2,2*$E$2+1)</f>
        <v>11</v>
      </c>
    </row>
    <row r="342" spans="1:7" s="5" customFormat="1" ht="24.75" customHeight="1">
      <c r="A342" s="9">
        <v>9</v>
      </c>
      <c r="B342" s="11">
        <f t="shared" si="7"/>
        <v>4</v>
      </c>
      <c r="C342" s="11" t="str">
        <f ca="1">IF(G342=$E$2+1,D331,INDIRECT(ADDRESS(4+MOD(IF(G342&lt;$E$2+1,G342,$E$2+$E$2+2-G342)-A342+2*$E$2+1,2*$E$2+1),3)))</f>
        <v>Player 11</v>
      </c>
      <c r="D342" s="9" t="str">
        <f ca="1" t="shared" si="6"/>
        <v>Player 4</v>
      </c>
      <c r="E342" s="9"/>
      <c r="F342" s="9"/>
      <c r="G342" s="5">
        <f>1+MOD(A342+D330-2,2*$E$2+1)</f>
        <v>12</v>
      </c>
    </row>
    <row r="343" spans="1:7" s="5" customFormat="1" ht="24.75" customHeight="1">
      <c r="A343" s="9">
        <v>10</v>
      </c>
      <c r="B343" s="11">
        <f t="shared" si="7"/>
        <v>3</v>
      </c>
      <c r="C343" s="11" t="str">
        <f ca="1">IF(G343=$E$2+1,D331,INDIRECT(ADDRESS(4+MOD(IF(G343&lt;$E$2+1,G343,$E$2+$E$2+2-G343)-A343+2*$E$2+1,2*$E$2+1),3)))</f>
        <v>Player 9</v>
      </c>
      <c r="D343" s="9" t="str">
        <f ca="1" t="shared" si="6"/>
        <v>Player 4</v>
      </c>
      <c r="E343" s="9"/>
      <c r="F343" s="9"/>
      <c r="G343" s="5">
        <f>1+MOD(A343+D330-2,2*$E$2+1)</f>
        <v>13</v>
      </c>
    </row>
    <row r="344" spans="1:7" s="5" customFormat="1" ht="24.75" customHeight="1">
      <c r="A344" s="9">
        <v>11</v>
      </c>
      <c r="B344" s="11">
        <f t="shared" si="7"/>
        <v>2</v>
      </c>
      <c r="C344" s="11" t="str">
        <f ca="1">IF(G344=$E$2+1,D331,INDIRECT(ADDRESS(4+MOD(IF(G344&lt;$E$2+1,G344,$E$2+$E$2+2-G344)-A344+2*$E$2+1,2*$E$2+1),3)))</f>
        <v>Player 7</v>
      </c>
      <c r="D344" s="9" t="str">
        <f ca="1" t="shared" si="6"/>
        <v>Player 4</v>
      </c>
      <c r="E344" s="9"/>
      <c r="F344" s="9"/>
      <c r="G344" s="5">
        <f>1+MOD(A344+D330-2,2*$E$2+1)</f>
        <v>14</v>
      </c>
    </row>
    <row r="345" spans="1:7" s="5" customFormat="1" ht="24.75" customHeight="1">
      <c r="A345" s="9">
        <v>12</v>
      </c>
      <c r="B345" s="11">
        <f t="shared" si="7"/>
        <v>1</v>
      </c>
      <c r="C345" s="11" t="str">
        <f ca="1">IF(G345=$E$2+1,D331,INDIRECT(ADDRESS(4+MOD(IF(G345&lt;$E$2+1,G345,$E$2+$E$2+2-G345)-A345+2*$E$2+1,2*$E$2+1),3)))</f>
        <v>Player 5</v>
      </c>
      <c r="D345" s="9" t="str">
        <f ca="1" t="shared" si="6"/>
        <v>Player 4</v>
      </c>
      <c r="E345" s="9"/>
      <c r="F345" s="9"/>
      <c r="G345" s="5">
        <f>1+MOD(A345+D330-2,2*$E$2+1)</f>
        <v>15</v>
      </c>
    </row>
    <row r="346" spans="1:7" s="5" customFormat="1" ht="24.75" customHeight="1">
      <c r="A346" s="9">
        <v>13</v>
      </c>
      <c r="B346" s="11">
        <f t="shared" si="7"/>
        <v>1</v>
      </c>
      <c r="C346" s="11" t="str">
        <f ca="1">IF(G346=$E$2+1,D331,INDIRECT(ADDRESS(4+MOD(IF(G346&lt;$E$2+1,G346,$E$2+$E$2+2-G346)-A346+2*$E$2+1,2*$E$2+1),3)))</f>
        <v>Player 4</v>
      </c>
      <c r="D346" s="9" t="str">
        <f ca="1" t="shared" si="6"/>
        <v>Player 3</v>
      </c>
      <c r="E346" s="9"/>
      <c r="F346" s="9"/>
      <c r="G346" s="5">
        <f>1+MOD(A346+D330-2,2*$E$2+1)</f>
        <v>1</v>
      </c>
    </row>
    <row r="347" spans="1:7" s="5" customFormat="1" ht="24.75" customHeight="1">
      <c r="A347" s="9">
        <v>14</v>
      </c>
      <c r="B347" s="11">
        <f t="shared" si="7"/>
        <v>2</v>
      </c>
      <c r="C347" s="11" t="str">
        <f ca="1">IF(G347=$E$2+1,D331,INDIRECT(ADDRESS(4+MOD(IF(G347&lt;$E$2+1,G347,$E$2+$E$2+2-G347)-A347+2*$E$2+1,2*$E$2+1),3)))</f>
        <v>Player 4</v>
      </c>
      <c r="D347" s="9" t="str">
        <f ca="1" t="shared" si="6"/>
        <v>Player 1</v>
      </c>
      <c r="E347" s="9"/>
      <c r="F347" s="9"/>
      <c r="G347" s="5">
        <f>1+MOD(A347+D330-2,2*$E$2+1)</f>
        <v>2</v>
      </c>
    </row>
    <row r="348" spans="1:7" s="5" customFormat="1" ht="24.75" customHeight="1">
      <c r="A348" s="9">
        <v>15</v>
      </c>
      <c r="B348" s="11">
        <f t="shared" si="7"/>
        <v>3</v>
      </c>
      <c r="C348" s="11" t="str">
        <f ca="1">IF(G348=$E$2+1,D331,INDIRECT(ADDRESS(4+MOD(IF(G348&lt;$E$2+1,G348,$E$2+$E$2+2-G348)-A348+2*$E$2+1,2*$E$2+1),3)))</f>
        <v>Player 4</v>
      </c>
      <c r="D348" s="9" t="str">
        <f ca="1" t="shared" si="6"/>
        <v>Player 14</v>
      </c>
      <c r="E348" s="9"/>
      <c r="F348" s="9"/>
      <c r="G348" s="5">
        <f>1+MOD(A348+D330-2,2*$E$2+1)</f>
        <v>3</v>
      </c>
    </row>
    <row r="349" s="5" customFormat="1" ht="24.75" customHeight="1">
      <c r="F349" s="6"/>
    </row>
    <row r="350" s="5" customFormat="1" ht="24.75" customHeight="1">
      <c r="F350" s="6"/>
    </row>
    <row r="351" s="5" customFormat="1" ht="24.75" customHeight="1">
      <c r="F351" s="6"/>
    </row>
    <row r="352" s="5" customFormat="1" ht="24.75" customHeight="1">
      <c r="F352" s="6"/>
    </row>
    <row r="353" spans="1:4" s="5" customFormat="1" ht="24.75" customHeight="1">
      <c r="A353" s="5" t="s">
        <v>27</v>
      </c>
      <c r="C353" s="7" t="s">
        <v>28</v>
      </c>
      <c r="D353" s="8">
        <v>5</v>
      </c>
    </row>
    <row r="354" spans="3:4" s="5" customFormat="1" ht="24.75" customHeight="1">
      <c r="C354" s="7" t="s">
        <v>29</v>
      </c>
      <c r="D354" s="8" t="str">
        <f ca="1">INDIRECT(ADDRESS(3+D353,3))</f>
        <v>Player 5</v>
      </c>
    </row>
    <row r="355" s="5" customFormat="1" ht="24.75" customHeight="1"/>
    <row r="356" spans="1:7" s="5" customFormat="1" ht="24.75" customHeight="1">
      <c r="A356" s="9" t="s">
        <v>32</v>
      </c>
      <c r="B356" s="16" t="s">
        <v>5</v>
      </c>
      <c r="C356" s="11" t="s">
        <v>11</v>
      </c>
      <c r="D356" s="9" t="s">
        <v>10</v>
      </c>
      <c r="E356" s="10" t="s">
        <v>3</v>
      </c>
      <c r="F356" s="9" t="s">
        <v>4</v>
      </c>
      <c r="G356" s="5" t="s">
        <v>30</v>
      </c>
    </row>
    <row r="357" spans="1:7" s="5" customFormat="1" ht="24.75" customHeight="1">
      <c r="A357" s="9">
        <v>1</v>
      </c>
      <c r="B357" s="11">
        <f>IF(G357=$E$2+1,0,IF(G357&lt;$E$2+1,G357,$E$2+$E$2+2-G357))</f>
        <v>5</v>
      </c>
      <c r="C357" s="11" t="str">
        <f ca="1">IF(G357=$E$2+1,D354,INDIRECT(ADDRESS(4+MOD(IF(G357&lt;$E$2+1,G357,$E$2+$E$2+2-G357)-A357+2*$E$2+1,2*$E$2+1),3)))</f>
        <v>Player 5</v>
      </c>
      <c r="D357" s="9" t="str">
        <f aca="true" ca="1" t="shared" si="8" ref="D357:D371">IF(G357=$E$2+1,$F$3,INDIRECT(ADDRESS(4+MOD(IF(G357&lt;$E$2+1,$E$2+$E$2+2-G357,G357)-A357+2*$E$2+1,2*$E$2+1),3)))</f>
        <v>Player 11</v>
      </c>
      <c r="E357" s="10"/>
      <c r="F357" s="9"/>
      <c r="G357" s="5">
        <f>1+MOD(A357+D353-2,2*$E$2+1)</f>
        <v>5</v>
      </c>
    </row>
    <row r="358" spans="1:7" s="5" customFormat="1" ht="24.75" customHeight="1">
      <c r="A358" s="9">
        <v>2</v>
      </c>
      <c r="B358" s="11">
        <f aca="true" t="shared" si="9" ref="B358:B371">IF(G358=$E$2+1,0,IF(G358&lt;$E$2+1,G358,$E$2+$E$2+2-G358))</f>
        <v>6</v>
      </c>
      <c r="C358" s="11" t="str">
        <f ca="1">IF(G358=$E$2+1,D354,INDIRECT(ADDRESS(4+MOD(IF(G358&lt;$E$2+1,G358,$E$2+$E$2+2-G358)-A358+2*$E$2+1,2*$E$2+1),3)))</f>
        <v>Player 5</v>
      </c>
      <c r="D358" s="9" t="str">
        <f ca="1" t="shared" si="8"/>
        <v>Player 9</v>
      </c>
      <c r="E358" s="10"/>
      <c r="F358" s="9"/>
      <c r="G358" s="5">
        <f>1+MOD(A358+D353-2,2*$E$2+1)</f>
        <v>6</v>
      </c>
    </row>
    <row r="359" spans="1:7" s="5" customFormat="1" ht="24.75" customHeight="1">
      <c r="A359" s="9">
        <v>3</v>
      </c>
      <c r="B359" s="11">
        <f t="shared" si="9"/>
        <v>7</v>
      </c>
      <c r="C359" s="11" t="str">
        <f ca="1">IF(G359=$E$2+1,D354,INDIRECT(ADDRESS(4+MOD(IF(G359&lt;$E$2+1,G359,$E$2+$E$2+2-G359)-A359+2*$E$2+1,2*$E$2+1),3)))</f>
        <v>Player 5</v>
      </c>
      <c r="D359" s="9" t="str">
        <f ca="1" t="shared" si="8"/>
        <v>Player 7</v>
      </c>
      <c r="E359" s="9"/>
      <c r="F359" s="9"/>
      <c r="G359" s="5">
        <f>1+MOD(A359+D353-2,2*$E$2+1)</f>
        <v>7</v>
      </c>
    </row>
    <row r="360" spans="1:7" s="5" customFormat="1" ht="24.75" customHeight="1">
      <c r="A360" s="9">
        <v>4</v>
      </c>
      <c r="B360" s="11">
        <f t="shared" si="9"/>
        <v>0</v>
      </c>
      <c r="C360" s="11" t="str">
        <f ca="1">IF(G360=$E$2+1,D354,INDIRECT(ADDRESS(4+MOD(IF(G360&lt;$E$2+1,G360,$E$2+$E$2+2-G360)-A360+2*$E$2+1,2*$E$2+1),3)))</f>
        <v>Player 5</v>
      </c>
      <c r="D360" s="9" t="str">
        <f ca="1" t="shared" si="8"/>
        <v>Rest</v>
      </c>
      <c r="E360" s="9"/>
      <c r="F360" s="9"/>
      <c r="G360" s="5">
        <f>1+MOD(A360+D353-2,2*$E$2+1)</f>
        <v>8</v>
      </c>
    </row>
    <row r="361" spans="1:7" s="5" customFormat="1" ht="24.75" customHeight="1">
      <c r="A361" s="9">
        <v>5</v>
      </c>
      <c r="B361" s="11">
        <f t="shared" si="9"/>
        <v>7</v>
      </c>
      <c r="C361" s="11" t="str">
        <f ca="1">IF(G361=$E$2+1,D354,INDIRECT(ADDRESS(4+MOD(IF(G361&lt;$E$2+1,G361,$E$2+$E$2+2-G361)-A361+2*$E$2+1,2*$E$2+1),3)))</f>
        <v>Player 3</v>
      </c>
      <c r="D361" s="9" t="str">
        <f ca="1" t="shared" si="8"/>
        <v>Player 5</v>
      </c>
      <c r="E361" s="9"/>
      <c r="F361" s="9"/>
      <c r="G361" s="5">
        <f>1+MOD(A361+D353-2,2*$E$2+1)</f>
        <v>9</v>
      </c>
    </row>
    <row r="362" spans="1:7" s="5" customFormat="1" ht="24.75" customHeight="1">
      <c r="A362" s="9">
        <v>6</v>
      </c>
      <c r="B362" s="11">
        <f t="shared" si="9"/>
        <v>6</v>
      </c>
      <c r="C362" s="11" t="str">
        <f ca="1">IF(G362=$E$2+1,D354,INDIRECT(ADDRESS(4+MOD(IF(G362&lt;$E$2+1,G362,$E$2+$E$2+2-G362)-A362+2*$E$2+1,2*$E$2+1),3)))</f>
        <v>Player 1</v>
      </c>
      <c r="D362" s="9" t="str">
        <f ca="1" t="shared" si="8"/>
        <v>Player 5</v>
      </c>
      <c r="E362" s="9"/>
      <c r="F362" s="9"/>
      <c r="G362" s="5">
        <f>1+MOD(A362+D353-2,2*$E$2+1)</f>
        <v>10</v>
      </c>
    </row>
    <row r="363" spans="1:7" s="5" customFormat="1" ht="24.75" customHeight="1">
      <c r="A363" s="9">
        <v>7</v>
      </c>
      <c r="B363" s="11">
        <f t="shared" si="9"/>
        <v>5</v>
      </c>
      <c r="C363" s="11" t="str">
        <f ca="1">IF(G363=$E$2+1,D354,INDIRECT(ADDRESS(4+MOD(IF(G363&lt;$E$2+1,G363,$E$2+$E$2+2-G363)-A363+2*$E$2+1,2*$E$2+1),3)))</f>
        <v>Player 14</v>
      </c>
      <c r="D363" s="9" t="str">
        <f ca="1" t="shared" si="8"/>
        <v>Player 5</v>
      </c>
      <c r="E363" s="9"/>
      <c r="F363" s="9"/>
      <c r="G363" s="5">
        <f>1+MOD(A363+D353-2,2*$E$2+1)</f>
        <v>11</v>
      </c>
    </row>
    <row r="364" spans="1:7" s="5" customFormat="1" ht="24.75" customHeight="1">
      <c r="A364" s="9">
        <v>8</v>
      </c>
      <c r="B364" s="11">
        <f t="shared" si="9"/>
        <v>4</v>
      </c>
      <c r="C364" s="11" t="str">
        <f ca="1">IF(G364=$E$2+1,D354,INDIRECT(ADDRESS(4+MOD(IF(G364&lt;$E$2+1,G364,$E$2+$E$2+2-G364)-A364+2*$E$2+1,2*$E$2+1),3)))</f>
        <v>Player 12</v>
      </c>
      <c r="D364" s="9" t="str">
        <f ca="1" t="shared" si="8"/>
        <v>Player 5</v>
      </c>
      <c r="E364" s="9"/>
      <c r="F364" s="9"/>
      <c r="G364" s="5">
        <f>1+MOD(A364+D353-2,2*$E$2+1)</f>
        <v>12</v>
      </c>
    </row>
    <row r="365" spans="1:7" s="5" customFormat="1" ht="24.75" customHeight="1">
      <c r="A365" s="9">
        <v>9</v>
      </c>
      <c r="B365" s="11">
        <f t="shared" si="9"/>
        <v>3</v>
      </c>
      <c r="C365" s="11" t="str">
        <f ca="1">IF(G365=$E$2+1,D354,INDIRECT(ADDRESS(4+MOD(IF(G365&lt;$E$2+1,G365,$E$2+$E$2+2-G365)-A365+2*$E$2+1,2*$E$2+1),3)))</f>
        <v>Player 10</v>
      </c>
      <c r="D365" s="9" t="str">
        <f ca="1" t="shared" si="8"/>
        <v>Player 5</v>
      </c>
      <c r="E365" s="9"/>
      <c r="F365" s="9"/>
      <c r="G365" s="5">
        <f>1+MOD(A365+D353-2,2*$E$2+1)</f>
        <v>13</v>
      </c>
    </row>
    <row r="366" spans="1:7" s="5" customFormat="1" ht="24.75" customHeight="1">
      <c r="A366" s="9">
        <v>10</v>
      </c>
      <c r="B366" s="11">
        <f t="shared" si="9"/>
        <v>2</v>
      </c>
      <c r="C366" s="11" t="str">
        <f ca="1">IF(G366=$E$2+1,D354,INDIRECT(ADDRESS(4+MOD(IF(G366&lt;$E$2+1,G366,$E$2+$E$2+2-G366)-A366+2*$E$2+1,2*$E$2+1),3)))</f>
        <v>Player 8</v>
      </c>
      <c r="D366" s="9" t="str">
        <f ca="1" t="shared" si="8"/>
        <v>Player 5</v>
      </c>
      <c r="E366" s="9"/>
      <c r="F366" s="9"/>
      <c r="G366" s="5">
        <f>1+MOD(A366+D353-2,2*$E$2+1)</f>
        <v>14</v>
      </c>
    </row>
    <row r="367" spans="1:7" s="5" customFormat="1" ht="24.75" customHeight="1">
      <c r="A367" s="9">
        <v>11</v>
      </c>
      <c r="B367" s="11">
        <f t="shared" si="9"/>
        <v>1</v>
      </c>
      <c r="C367" s="11" t="str">
        <f ca="1">IF(G367=$E$2+1,D354,INDIRECT(ADDRESS(4+MOD(IF(G367&lt;$E$2+1,G367,$E$2+$E$2+2-G367)-A367+2*$E$2+1,2*$E$2+1),3)))</f>
        <v>Player 6</v>
      </c>
      <c r="D367" s="9" t="str">
        <f ca="1" t="shared" si="8"/>
        <v>Player 5</v>
      </c>
      <c r="E367" s="9"/>
      <c r="F367" s="9"/>
      <c r="G367" s="5">
        <f>1+MOD(A367+D353-2,2*$E$2+1)</f>
        <v>15</v>
      </c>
    </row>
    <row r="368" spans="1:7" s="5" customFormat="1" ht="24.75" customHeight="1">
      <c r="A368" s="9">
        <v>12</v>
      </c>
      <c r="B368" s="11">
        <f t="shared" si="9"/>
        <v>1</v>
      </c>
      <c r="C368" s="11" t="str">
        <f ca="1">IF(G368=$E$2+1,D354,INDIRECT(ADDRESS(4+MOD(IF(G368&lt;$E$2+1,G368,$E$2+$E$2+2-G368)-A368+2*$E$2+1,2*$E$2+1),3)))</f>
        <v>Player 5</v>
      </c>
      <c r="D368" s="9" t="str">
        <f ca="1" t="shared" si="8"/>
        <v>Player 4</v>
      </c>
      <c r="E368" s="9"/>
      <c r="F368" s="9"/>
      <c r="G368" s="5">
        <f>1+MOD(A368+D353-2,2*$E$2+1)</f>
        <v>1</v>
      </c>
    </row>
    <row r="369" spans="1:7" s="5" customFormat="1" ht="24.75" customHeight="1">
      <c r="A369" s="9">
        <v>13</v>
      </c>
      <c r="B369" s="11">
        <f t="shared" si="9"/>
        <v>2</v>
      </c>
      <c r="C369" s="11" t="str">
        <f ca="1">IF(G369=$E$2+1,D354,INDIRECT(ADDRESS(4+MOD(IF(G369&lt;$E$2+1,G369,$E$2+$E$2+2-G369)-A369+2*$E$2+1,2*$E$2+1),3)))</f>
        <v>Player 5</v>
      </c>
      <c r="D369" s="9" t="str">
        <f ca="1" t="shared" si="8"/>
        <v>Player 2</v>
      </c>
      <c r="E369" s="9"/>
      <c r="F369" s="9"/>
      <c r="G369" s="5">
        <f>1+MOD(A369+D353-2,2*$E$2+1)</f>
        <v>2</v>
      </c>
    </row>
    <row r="370" spans="1:7" s="5" customFormat="1" ht="24.75" customHeight="1">
      <c r="A370" s="9">
        <v>14</v>
      </c>
      <c r="B370" s="11">
        <f t="shared" si="9"/>
        <v>3</v>
      </c>
      <c r="C370" s="11" t="str">
        <f ca="1">IF(G370=$E$2+1,D354,INDIRECT(ADDRESS(4+MOD(IF(G370&lt;$E$2+1,G370,$E$2+$E$2+2-G370)-A370+2*$E$2+1,2*$E$2+1),3)))</f>
        <v>Player 5</v>
      </c>
      <c r="D370" s="9" t="str">
        <f ca="1" t="shared" si="8"/>
        <v>Player 15 or Rest</v>
      </c>
      <c r="E370" s="9"/>
      <c r="F370" s="9"/>
      <c r="G370" s="5">
        <f>1+MOD(A370+D353-2,2*$E$2+1)</f>
        <v>3</v>
      </c>
    </row>
    <row r="371" spans="1:7" s="5" customFormat="1" ht="24.75" customHeight="1">
      <c r="A371" s="9">
        <v>15</v>
      </c>
      <c r="B371" s="11">
        <f t="shared" si="9"/>
        <v>4</v>
      </c>
      <c r="C371" s="11" t="str">
        <f ca="1">IF(G371=$E$2+1,D354,INDIRECT(ADDRESS(4+MOD(IF(G371&lt;$E$2+1,G371,$E$2+$E$2+2-G371)-A371+2*$E$2+1,2*$E$2+1),3)))</f>
        <v>Player 5</v>
      </c>
      <c r="D371" s="9" t="str">
        <f ca="1" t="shared" si="8"/>
        <v>Player 13</v>
      </c>
      <c r="E371" s="9"/>
      <c r="F371" s="9"/>
      <c r="G371" s="5">
        <f>1+MOD(A371+D353-2,2*$E$2+1)</f>
        <v>4</v>
      </c>
    </row>
    <row r="372" s="5" customFormat="1" ht="24.75" customHeight="1">
      <c r="F372" s="6"/>
    </row>
    <row r="373" s="5" customFormat="1" ht="24.75" customHeight="1">
      <c r="F373" s="6"/>
    </row>
    <row r="374" s="5" customFormat="1" ht="24.75" customHeight="1">
      <c r="F374" s="6"/>
    </row>
    <row r="375" s="5" customFormat="1" ht="24.75" customHeight="1">
      <c r="F375" s="6"/>
    </row>
    <row r="376" spans="1:4" s="5" customFormat="1" ht="24.75" customHeight="1">
      <c r="A376" s="5" t="s">
        <v>27</v>
      </c>
      <c r="C376" s="7" t="s">
        <v>28</v>
      </c>
      <c r="D376" s="8">
        <v>6</v>
      </c>
    </row>
    <row r="377" spans="3:4" s="5" customFormat="1" ht="24.75" customHeight="1">
      <c r="C377" s="7" t="s">
        <v>29</v>
      </c>
      <c r="D377" s="8" t="str">
        <f ca="1">INDIRECT(ADDRESS(3+D376,3))</f>
        <v>Player 6</v>
      </c>
    </row>
    <row r="378" s="5" customFormat="1" ht="24.75" customHeight="1"/>
    <row r="379" spans="1:7" s="5" customFormat="1" ht="24.75" customHeight="1">
      <c r="A379" s="9" t="s">
        <v>32</v>
      </c>
      <c r="B379" s="16" t="s">
        <v>5</v>
      </c>
      <c r="C379" s="11" t="s">
        <v>11</v>
      </c>
      <c r="D379" s="9" t="s">
        <v>10</v>
      </c>
      <c r="E379" s="10" t="s">
        <v>3</v>
      </c>
      <c r="F379" s="9" t="s">
        <v>4</v>
      </c>
      <c r="G379" s="5" t="s">
        <v>30</v>
      </c>
    </row>
    <row r="380" spans="1:7" s="5" customFormat="1" ht="24.75" customHeight="1">
      <c r="A380" s="9">
        <v>1</v>
      </c>
      <c r="B380" s="11">
        <f>IF(G380=$E$2+1,0,IF(G380&lt;$E$2+1,G380,$E$2+$E$2+2-G380))</f>
        <v>6</v>
      </c>
      <c r="C380" s="11" t="str">
        <f ca="1">IF(G380=$E$2+1,D377,INDIRECT(ADDRESS(4+MOD(IF(G380&lt;$E$2+1,G380,$E$2+$E$2+2-G380)-A380+2*$E$2+1,2*$E$2+1),3)))</f>
        <v>Player 6</v>
      </c>
      <c r="D380" s="9" t="str">
        <f aca="true" ca="1" t="shared" si="10" ref="D380:D394">IF(G380=$E$2+1,$F$3,INDIRECT(ADDRESS(4+MOD(IF(G380&lt;$E$2+1,$E$2+$E$2+2-G380,G380)-A380+2*$E$2+1,2*$E$2+1),3)))</f>
        <v>Player 10</v>
      </c>
      <c r="E380" s="10"/>
      <c r="F380" s="9"/>
      <c r="G380" s="5">
        <f>1+MOD(A380+D376-2,2*$E$2+1)</f>
        <v>6</v>
      </c>
    </row>
    <row r="381" spans="1:7" s="5" customFormat="1" ht="24.75" customHeight="1">
      <c r="A381" s="9">
        <v>2</v>
      </c>
      <c r="B381" s="11">
        <f aca="true" t="shared" si="11" ref="B381:B394">IF(G381=$E$2+1,0,IF(G381&lt;$E$2+1,G381,$E$2+$E$2+2-G381))</f>
        <v>7</v>
      </c>
      <c r="C381" s="11" t="str">
        <f ca="1">IF(G381=$E$2+1,D377,INDIRECT(ADDRESS(4+MOD(IF(G381&lt;$E$2+1,G381,$E$2+$E$2+2-G381)-A381+2*$E$2+1,2*$E$2+1),3)))</f>
        <v>Player 6</v>
      </c>
      <c r="D381" s="9" t="str">
        <f ca="1" t="shared" si="10"/>
        <v>Player 8</v>
      </c>
      <c r="E381" s="10"/>
      <c r="F381" s="9"/>
      <c r="G381" s="5">
        <f>1+MOD(A381+D376-2,2*$E$2+1)</f>
        <v>7</v>
      </c>
    </row>
    <row r="382" spans="1:7" s="5" customFormat="1" ht="24.75" customHeight="1">
      <c r="A382" s="9">
        <v>3</v>
      </c>
      <c r="B382" s="11">
        <f t="shared" si="11"/>
        <v>0</v>
      </c>
      <c r="C382" s="11" t="str">
        <f ca="1">IF(G382=$E$2+1,D377,INDIRECT(ADDRESS(4+MOD(IF(G382&lt;$E$2+1,G382,$E$2+$E$2+2-G382)-A382+2*$E$2+1,2*$E$2+1),3)))</f>
        <v>Player 6</v>
      </c>
      <c r="D382" s="9" t="str">
        <f ca="1" t="shared" si="10"/>
        <v>Rest</v>
      </c>
      <c r="E382" s="9"/>
      <c r="F382" s="9"/>
      <c r="G382" s="5">
        <f>1+MOD(A382+D376-2,2*$E$2+1)</f>
        <v>8</v>
      </c>
    </row>
    <row r="383" spans="1:7" s="5" customFormat="1" ht="24.75" customHeight="1">
      <c r="A383" s="9">
        <v>4</v>
      </c>
      <c r="B383" s="11">
        <f t="shared" si="11"/>
        <v>7</v>
      </c>
      <c r="C383" s="11" t="str">
        <f ca="1">IF(G383=$E$2+1,D377,INDIRECT(ADDRESS(4+MOD(IF(G383&lt;$E$2+1,G383,$E$2+$E$2+2-G383)-A383+2*$E$2+1,2*$E$2+1),3)))</f>
        <v>Player 4</v>
      </c>
      <c r="D383" s="9" t="str">
        <f ca="1" t="shared" si="10"/>
        <v>Player 6</v>
      </c>
      <c r="E383" s="9"/>
      <c r="F383" s="9"/>
      <c r="G383" s="5">
        <f>1+MOD(A383+D376-2,2*$E$2+1)</f>
        <v>9</v>
      </c>
    </row>
    <row r="384" spans="1:7" s="5" customFormat="1" ht="24.75" customHeight="1">
      <c r="A384" s="9">
        <v>5</v>
      </c>
      <c r="B384" s="11">
        <f t="shared" si="11"/>
        <v>6</v>
      </c>
      <c r="C384" s="11" t="str">
        <f ca="1">IF(G384=$E$2+1,D377,INDIRECT(ADDRESS(4+MOD(IF(G384&lt;$E$2+1,G384,$E$2+$E$2+2-G384)-A384+2*$E$2+1,2*$E$2+1),3)))</f>
        <v>Player 2</v>
      </c>
      <c r="D384" s="9" t="str">
        <f ca="1" t="shared" si="10"/>
        <v>Player 6</v>
      </c>
      <c r="E384" s="9"/>
      <c r="F384" s="9"/>
      <c r="G384" s="5">
        <f>1+MOD(A384+D376-2,2*$E$2+1)</f>
        <v>10</v>
      </c>
    </row>
    <row r="385" spans="1:7" s="5" customFormat="1" ht="24.75" customHeight="1">
      <c r="A385" s="9">
        <v>6</v>
      </c>
      <c r="B385" s="11">
        <f t="shared" si="11"/>
        <v>5</v>
      </c>
      <c r="C385" s="11" t="str">
        <f ca="1">IF(G385=$E$2+1,D377,INDIRECT(ADDRESS(4+MOD(IF(G385&lt;$E$2+1,G385,$E$2+$E$2+2-G385)-A385+2*$E$2+1,2*$E$2+1),3)))</f>
        <v>Player 15 or Rest</v>
      </c>
      <c r="D385" s="9" t="str">
        <f ca="1" t="shared" si="10"/>
        <v>Player 6</v>
      </c>
      <c r="E385" s="9"/>
      <c r="F385" s="9"/>
      <c r="G385" s="5">
        <f>1+MOD(A385+D376-2,2*$E$2+1)</f>
        <v>11</v>
      </c>
    </row>
    <row r="386" spans="1:7" s="5" customFormat="1" ht="24.75" customHeight="1">
      <c r="A386" s="9">
        <v>7</v>
      </c>
      <c r="B386" s="11">
        <f t="shared" si="11"/>
        <v>4</v>
      </c>
      <c r="C386" s="11" t="str">
        <f ca="1">IF(G386=$E$2+1,D377,INDIRECT(ADDRESS(4+MOD(IF(G386&lt;$E$2+1,G386,$E$2+$E$2+2-G386)-A386+2*$E$2+1,2*$E$2+1),3)))</f>
        <v>Player 13</v>
      </c>
      <c r="D386" s="9" t="str">
        <f ca="1" t="shared" si="10"/>
        <v>Player 6</v>
      </c>
      <c r="E386" s="9"/>
      <c r="F386" s="9"/>
      <c r="G386" s="5">
        <f>1+MOD(A386+D376-2,2*$E$2+1)</f>
        <v>12</v>
      </c>
    </row>
    <row r="387" spans="1:7" s="5" customFormat="1" ht="24.75" customHeight="1">
      <c r="A387" s="9">
        <v>8</v>
      </c>
      <c r="B387" s="11">
        <f t="shared" si="11"/>
        <v>3</v>
      </c>
      <c r="C387" s="11" t="str">
        <f ca="1">IF(G387=$E$2+1,D377,INDIRECT(ADDRESS(4+MOD(IF(G387&lt;$E$2+1,G387,$E$2+$E$2+2-G387)-A387+2*$E$2+1,2*$E$2+1),3)))</f>
        <v>Player 11</v>
      </c>
      <c r="D387" s="9" t="str">
        <f ca="1" t="shared" si="10"/>
        <v>Player 6</v>
      </c>
      <c r="E387" s="9"/>
      <c r="F387" s="9"/>
      <c r="G387" s="5">
        <f>1+MOD(A387+D376-2,2*$E$2+1)</f>
        <v>13</v>
      </c>
    </row>
    <row r="388" spans="1:7" s="5" customFormat="1" ht="24.75" customHeight="1">
      <c r="A388" s="9">
        <v>9</v>
      </c>
      <c r="B388" s="11">
        <f t="shared" si="11"/>
        <v>2</v>
      </c>
      <c r="C388" s="11" t="str">
        <f ca="1">IF(G388=$E$2+1,D377,INDIRECT(ADDRESS(4+MOD(IF(G388&lt;$E$2+1,G388,$E$2+$E$2+2-G388)-A388+2*$E$2+1,2*$E$2+1),3)))</f>
        <v>Player 9</v>
      </c>
      <c r="D388" s="9" t="str">
        <f ca="1" t="shared" si="10"/>
        <v>Player 6</v>
      </c>
      <c r="E388" s="9"/>
      <c r="F388" s="9"/>
      <c r="G388" s="5">
        <f>1+MOD(A388+D376-2,2*$E$2+1)</f>
        <v>14</v>
      </c>
    </row>
    <row r="389" spans="1:7" s="5" customFormat="1" ht="24.75" customHeight="1">
      <c r="A389" s="9">
        <v>10</v>
      </c>
      <c r="B389" s="11">
        <f t="shared" si="11"/>
        <v>1</v>
      </c>
      <c r="C389" s="11" t="str">
        <f ca="1">IF(G389=$E$2+1,D377,INDIRECT(ADDRESS(4+MOD(IF(G389&lt;$E$2+1,G389,$E$2+$E$2+2-G389)-A389+2*$E$2+1,2*$E$2+1),3)))</f>
        <v>Player 7</v>
      </c>
      <c r="D389" s="9" t="str">
        <f ca="1" t="shared" si="10"/>
        <v>Player 6</v>
      </c>
      <c r="E389" s="9"/>
      <c r="F389" s="9"/>
      <c r="G389" s="5">
        <f>1+MOD(A389+D376-2,2*$E$2+1)</f>
        <v>15</v>
      </c>
    </row>
    <row r="390" spans="1:7" s="5" customFormat="1" ht="24.75" customHeight="1">
      <c r="A390" s="9">
        <v>11</v>
      </c>
      <c r="B390" s="11">
        <f t="shared" si="11"/>
        <v>1</v>
      </c>
      <c r="C390" s="11" t="str">
        <f ca="1">IF(G390=$E$2+1,D377,INDIRECT(ADDRESS(4+MOD(IF(G390&lt;$E$2+1,G390,$E$2+$E$2+2-G390)-A390+2*$E$2+1,2*$E$2+1),3)))</f>
        <v>Player 6</v>
      </c>
      <c r="D390" s="9" t="str">
        <f ca="1" t="shared" si="10"/>
        <v>Player 5</v>
      </c>
      <c r="E390" s="9"/>
      <c r="F390" s="9"/>
      <c r="G390" s="5">
        <f>1+MOD(A390+D376-2,2*$E$2+1)</f>
        <v>1</v>
      </c>
    </row>
    <row r="391" spans="1:7" s="5" customFormat="1" ht="24.75" customHeight="1">
      <c r="A391" s="9">
        <v>12</v>
      </c>
      <c r="B391" s="11">
        <f t="shared" si="11"/>
        <v>2</v>
      </c>
      <c r="C391" s="11" t="str">
        <f ca="1">IF(G391=$E$2+1,D377,INDIRECT(ADDRESS(4+MOD(IF(G391&lt;$E$2+1,G391,$E$2+$E$2+2-G391)-A391+2*$E$2+1,2*$E$2+1),3)))</f>
        <v>Player 6</v>
      </c>
      <c r="D391" s="9" t="str">
        <f ca="1" t="shared" si="10"/>
        <v>Player 3</v>
      </c>
      <c r="E391" s="9"/>
      <c r="F391" s="9"/>
      <c r="G391" s="5">
        <f>1+MOD(A391+D376-2,2*$E$2+1)</f>
        <v>2</v>
      </c>
    </row>
    <row r="392" spans="1:7" s="5" customFormat="1" ht="24.75" customHeight="1">
      <c r="A392" s="9">
        <v>13</v>
      </c>
      <c r="B392" s="11">
        <f t="shared" si="11"/>
        <v>3</v>
      </c>
      <c r="C392" s="11" t="str">
        <f ca="1">IF(G392=$E$2+1,D377,INDIRECT(ADDRESS(4+MOD(IF(G392&lt;$E$2+1,G392,$E$2+$E$2+2-G392)-A392+2*$E$2+1,2*$E$2+1),3)))</f>
        <v>Player 6</v>
      </c>
      <c r="D392" s="9" t="str">
        <f ca="1" t="shared" si="10"/>
        <v>Player 1</v>
      </c>
      <c r="E392" s="9"/>
      <c r="F392" s="9"/>
      <c r="G392" s="5">
        <f>1+MOD(A392+D376-2,2*$E$2+1)</f>
        <v>3</v>
      </c>
    </row>
    <row r="393" spans="1:7" s="5" customFormat="1" ht="24.75" customHeight="1">
      <c r="A393" s="9">
        <v>14</v>
      </c>
      <c r="B393" s="11">
        <f t="shared" si="11"/>
        <v>4</v>
      </c>
      <c r="C393" s="11" t="str">
        <f ca="1">IF(G393=$E$2+1,D377,INDIRECT(ADDRESS(4+MOD(IF(G393&lt;$E$2+1,G393,$E$2+$E$2+2-G393)-A393+2*$E$2+1,2*$E$2+1),3)))</f>
        <v>Player 6</v>
      </c>
      <c r="D393" s="9" t="str">
        <f ca="1" t="shared" si="10"/>
        <v>Player 14</v>
      </c>
      <c r="E393" s="9"/>
      <c r="F393" s="9"/>
      <c r="G393" s="5">
        <f>1+MOD(A393+D376-2,2*$E$2+1)</f>
        <v>4</v>
      </c>
    </row>
    <row r="394" spans="1:7" s="5" customFormat="1" ht="24.75" customHeight="1">
      <c r="A394" s="9">
        <v>15</v>
      </c>
      <c r="B394" s="11">
        <f t="shared" si="11"/>
        <v>5</v>
      </c>
      <c r="C394" s="11" t="str">
        <f ca="1">IF(G394=$E$2+1,D377,INDIRECT(ADDRESS(4+MOD(IF(G394&lt;$E$2+1,G394,$E$2+$E$2+2-G394)-A394+2*$E$2+1,2*$E$2+1),3)))</f>
        <v>Player 6</v>
      </c>
      <c r="D394" s="9" t="str">
        <f ca="1" t="shared" si="10"/>
        <v>Player 12</v>
      </c>
      <c r="E394" s="9"/>
      <c r="F394" s="9"/>
      <c r="G394" s="5">
        <f>1+MOD(A394+D376-2,2*$E$2+1)</f>
        <v>5</v>
      </c>
    </row>
    <row r="395" s="5" customFormat="1" ht="24.75" customHeight="1">
      <c r="F395" s="6"/>
    </row>
    <row r="396" s="5" customFormat="1" ht="24.75" customHeight="1">
      <c r="F396" s="6"/>
    </row>
    <row r="397" s="5" customFormat="1" ht="24.75" customHeight="1">
      <c r="F397" s="6"/>
    </row>
    <row r="398" s="5" customFormat="1" ht="24.75" customHeight="1">
      <c r="F398" s="6"/>
    </row>
    <row r="399" spans="1:4" s="5" customFormat="1" ht="24.75" customHeight="1">
      <c r="A399" s="5" t="s">
        <v>27</v>
      </c>
      <c r="C399" s="7" t="s">
        <v>28</v>
      </c>
      <c r="D399" s="8">
        <v>7</v>
      </c>
    </row>
    <row r="400" spans="3:4" s="5" customFormat="1" ht="24.75" customHeight="1">
      <c r="C400" s="7" t="s">
        <v>29</v>
      </c>
      <c r="D400" s="8" t="str">
        <f ca="1">INDIRECT(ADDRESS(3+D399,3))</f>
        <v>Player 7</v>
      </c>
    </row>
    <row r="401" s="5" customFormat="1" ht="24.75" customHeight="1"/>
    <row r="402" spans="1:7" s="5" customFormat="1" ht="24.75" customHeight="1">
      <c r="A402" s="9" t="s">
        <v>32</v>
      </c>
      <c r="B402" s="16" t="s">
        <v>5</v>
      </c>
      <c r="C402" s="11" t="s">
        <v>11</v>
      </c>
      <c r="D402" s="9" t="s">
        <v>10</v>
      </c>
      <c r="E402" s="10" t="s">
        <v>3</v>
      </c>
      <c r="F402" s="9" t="s">
        <v>4</v>
      </c>
      <c r="G402" s="5" t="s">
        <v>30</v>
      </c>
    </row>
    <row r="403" spans="1:7" s="5" customFormat="1" ht="24.75" customHeight="1">
      <c r="A403" s="9">
        <v>1</v>
      </c>
      <c r="B403" s="11">
        <f>IF(G403=$E$2+1,0,IF(G403&lt;$E$2+1,G403,$E$2+$E$2+2-G403))</f>
        <v>7</v>
      </c>
      <c r="C403" s="11" t="str">
        <f ca="1">IF(G403=$E$2+1,D400,INDIRECT(ADDRESS(4+MOD(IF(G403&lt;$E$2+1,G403,$E$2+$E$2+2-G403)-A403+2*$E$2+1,2*$E$2+1),3)))</f>
        <v>Player 7</v>
      </c>
      <c r="D403" s="9" t="str">
        <f aca="true" ca="1" t="shared" si="12" ref="D403:D417">IF(G403=$E$2+1,$F$3,INDIRECT(ADDRESS(4+MOD(IF(G403&lt;$E$2+1,$E$2+$E$2+2-G403,G403)-A403+2*$E$2+1,2*$E$2+1),3)))</f>
        <v>Player 9</v>
      </c>
      <c r="E403" s="10"/>
      <c r="F403" s="9"/>
      <c r="G403" s="5">
        <f>1+MOD(A403+D399-2,2*$E$2+1)</f>
        <v>7</v>
      </c>
    </row>
    <row r="404" spans="1:7" s="5" customFormat="1" ht="24.75" customHeight="1">
      <c r="A404" s="9">
        <v>2</v>
      </c>
      <c r="B404" s="11">
        <f aca="true" t="shared" si="13" ref="B404:B417">IF(G404=$E$2+1,0,IF(G404&lt;$E$2+1,G404,$E$2+$E$2+2-G404))</f>
        <v>0</v>
      </c>
      <c r="C404" s="11" t="str">
        <f ca="1">IF(G404=$E$2+1,D400,INDIRECT(ADDRESS(4+MOD(IF(G404&lt;$E$2+1,G404,$E$2+$E$2+2-G404)-A404+2*$E$2+1,2*$E$2+1),3)))</f>
        <v>Player 7</v>
      </c>
      <c r="D404" s="9" t="str">
        <f ca="1" t="shared" si="12"/>
        <v>Rest</v>
      </c>
      <c r="E404" s="10"/>
      <c r="F404" s="9"/>
      <c r="G404" s="5">
        <f>1+MOD(A404+D399-2,2*$E$2+1)</f>
        <v>8</v>
      </c>
    </row>
    <row r="405" spans="1:7" s="5" customFormat="1" ht="24.75" customHeight="1">
      <c r="A405" s="9">
        <v>3</v>
      </c>
      <c r="B405" s="11">
        <f t="shared" si="13"/>
        <v>7</v>
      </c>
      <c r="C405" s="11" t="str">
        <f ca="1">IF(G405=$E$2+1,D400,INDIRECT(ADDRESS(4+MOD(IF(G405&lt;$E$2+1,G405,$E$2+$E$2+2-G405)-A405+2*$E$2+1,2*$E$2+1),3)))</f>
        <v>Player 5</v>
      </c>
      <c r="D405" s="9" t="str">
        <f ca="1" t="shared" si="12"/>
        <v>Player 7</v>
      </c>
      <c r="E405" s="9"/>
      <c r="F405" s="9"/>
      <c r="G405" s="5">
        <f>1+MOD(A405+D399-2,2*$E$2+1)</f>
        <v>9</v>
      </c>
    </row>
    <row r="406" spans="1:7" s="5" customFormat="1" ht="24.75" customHeight="1">
      <c r="A406" s="9">
        <v>4</v>
      </c>
      <c r="B406" s="11">
        <f t="shared" si="13"/>
        <v>6</v>
      </c>
      <c r="C406" s="11" t="str">
        <f ca="1">IF(G406=$E$2+1,D400,INDIRECT(ADDRESS(4+MOD(IF(G406&lt;$E$2+1,G406,$E$2+$E$2+2-G406)-A406+2*$E$2+1,2*$E$2+1),3)))</f>
        <v>Player 3</v>
      </c>
      <c r="D406" s="9" t="str">
        <f ca="1" t="shared" si="12"/>
        <v>Player 7</v>
      </c>
      <c r="E406" s="9"/>
      <c r="F406" s="9"/>
      <c r="G406" s="5">
        <f>1+MOD(A406+D399-2,2*$E$2+1)</f>
        <v>10</v>
      </c>
    </row>
    <row r="407" spans="1:7" s="5" customFormat="1" ht="24.75" customHeight="1">
      <c r="A407" s="9">
        <v>5</v>
      </c>
      <c r="B407" s="11">
        <f t="shared" si="13"/>
        <v>5</v>
      </c>
      <c r="C407" s="11" t="str">
        <f ca="1">IF(G407=$E$2+1,D400,INDIRECT(ADDRESS(4+MOD(IF(G407&lt;$E$2+1,G407,$E$2+$E$2+2-G407)-A407+2*$E$2+1,2*$E$2+1),3)))</f>
        <v>Player 1</v>
      </c>
      <c r="D407" s="9" t="str">
        <f ca="1" t="shared" si="12"/>
        <v>Player 7</v>
      </c>
      <c r="E407" s="9"/>
      <c r="F407" s="9"/>
      <c r="G407" s="5">
        <f>1+MOD(A407+D399-2,2*$E$2+1)</f>
        <v>11</v>
      </c>
    </row>
    <row r="408" spans="1:7" s="5" customFormat="1" ht="24.75" customHeight="1">
      <c r="A408" s="9">
        <v>6</v>
      </c>
      <c r="B408" s="11">
        <f t="shared" si="13"/>
        <v>4</v>
      </c>
      <c r="C408" s="11" t="str">
        <f ca="1">IF(G408=$E$2+1,D400,INDIRECT(ADDRESS(4+MOD(IF(G408&lt;$E$2+1,G408,$E$2+$E$2+2-G408)-A408+2*$E$2+1,2*$E$2+1),3)))</f>
        <v>Player 14</v>
      </c>
      <c r="D408" s="9" t="str">
        <f ca="1" t="shared" si="12"/>
        <v>Player 7</v>
      </c>
      <c r="E408" s="9"/>
      <c r="F408" s="9"/>
      <c r="G408" s="5">
        <f>1+MOD(A408+D399-2,2*$E$2+1)</f>
        <v>12</v>
      </c>
    </row>
    <row r="409" spans="1:7" s="5" customFormat="1" ht="24.75" customHeight="1">
      <c r="A409" s="9">
        <v>7</v>
      </c>
      <c r="B409" s="11">
        <f t="shared" si="13"/>
        <v>3</v>
      </c>
      <c r="C409" s="11" t="str">
        <f ca="1">IF(G409=$E$2+1,D400,INDIRECT(ADDRESS(4+MOD(IF(G409&lt;$E$2+1,G409,$E$2+$E$2+2-G409)-A409+2*$E$2+1,2*$E$2+1),3)))</f>
        <v>Player 12</v>
      </c>
      <c r="D409" s="9" t="str">
        <f ca="1" t="shared" si="12"/>
        <v>Player 7</v>
      </c>
      <c r="E409" s="9"/>
      <c r="F409" s="9"/>
      <c r="G409" s="5">
        <f>1+MOD(A409+D399-2,2*$E$2+1)</f>
        <v>13</v>
      </c>
    </row>
    <row r="410" spans="1:7" s="5" customFormat="1" ht="24.75" customHeight="1">
      <c r="A410" s="9">
        <v>8</v>
      </c>
      <c r="B410" s="11">
        <f t="shared" si="13"/>
        <v>2</v>
      </c>
      <c r="C410" s="11" t="str">
        <f ca="1">IF(G410=$E$2+1,D400,INDIRECT(ADDRESS(4+MOD(IF(G410&lt;$E$2+1,G410,$E$2+$E$2+2-G410)-A410+2*$E$2+1,2*$E$2+1),3)))</f>
        <v>Player 10</v>
      </c>
      <c r="D410" s="9" t="str">
        <f ca="1" t="shared" si="12"/>
        <v>Player 7</v>
      </c>
      <c r="E410" s="9"/>
      <c r="F410" s="9"/>
      <c r="G410" s="5">
        <f>1+MOD(A410+D399-2,2*$E$2+1)</f>
        <v>14</v>
      </c>
    </row>
    <row r="411" spans="1:7" s="5" customFormat="1" ht="24.75" customHeight="1">
      <c r="A411" s="9">
        <v>9</v>
      </c>
      <c r="B411" s="11">
        <f t="shared" si="13"/>
        <v>1</v>
      </c>
      <c r="C411" s="11" t="str">
        <f ca="1">IF(G411=$E$2+1,D400,INDIRECT(ADDRESS(4+MOD(IF(G411&lt;$E$2+1,G411,$E$2+$E$2+2-G411)-A411+2*$E$2+1,2*$E$2+1),3)))</f>
        <v>Player 8</v>
      </c>
      <c r="D411" s="9" t="str">
        <f ca="1" t="shared" si="12"/>
        <v>Player 7</v>
      </c>
      <c r="E411" s="9"/>
      <c r="F411" s="9"/>
      <c r="G411" s="5">
        <f>1+MOD(A411+D399-2,2*$E$2+1)</f>
        <v>15</v>
      </c>
    </row>
    <row r="412" spans="1:7" s="5" customFormat="1" ht="24.75" customHeight="1">
      <c r="A412" s="9">
        <v>10</v>
      </c>
      <c r="B412" s="11">
        <f t="shared" si="13"/>
        <v>1</v>
      </c>
      <c r="C412" s="11" t="str">
        <f ca="1">IF(G412=$E$2+1,D400,INDIRECT(ADDRESS(4+MOD(IF(G412&lt;$E$2+1,G412,$E$2+$E$2+2-G412)-A412+2*$E$2+1,2*$E$2+1),3)))</f>
        <v>Player 7</v>
      </c>
      <c r="D412" s="9" t="str">
        <f ca="1" t="shared" si="12"/>
        <v>Player 6</v>
      </c>
      <c r="E412" s="9"/>
      <c r="F412" s="9"/>
      <c r="G412" s="5">
        <f>1+MOD(A412+D399-2,2*$E$2+1)</f>
        <v>1</v>
      </c>
    </row>
    <row r="413" spans="1:7" s="5" customFormat="1" ht="24.75" customHeight="1">
      <c r="A413" s="9">
        <v>11</v>
      </c>
      <c r="B413" s="11">
        <f t="shared" si="13"/>
        <v>2</v>
      </c>
      <c r="C413" s="11" t="str">
        <f ca="1">IF(G413=$E$2+1,D400,INDIRECT(ADDRESS(4+MOD(IF(G413&lt;$E$2+1,G413,$E$2+$E$2+2-G413)-A413+2*$E$2+1,2*$E$2+1),3)))</f>
        <v>Player 7</v>
      </c>
      <c r="D413" s="9" t="str">
        <f ca="1" t="shared" si="12"/>
        <v>Player 4</v>
      </c>
      <c r="E413" s="9"/>
      <c r="F413" s="9"/>
      <c r="G413" s="5">
        <f>1+MOD(A413+D399-2,2*$E$2+1)</f>
        <v>2</v>
      </c>
    </row>
    <row r="414" spans="1:7" s="5" customFormat="1" ht="24.75" customHeight="1">
      <c r="A414" s="9">
        <v>12</v>
      </c>
      <c r="B414" s="11">
        <f t="shared" si="13"/>
        <v>3</v>
      </c>
      <c r="C414" s="11" t="str">
        <f ca="1">IF(G414=$E$2+1,D400,INDIRECT(ADDRESS(4+MOD(IF(G414&lt;$E$2+1,G414,$E$2+$E$2+2-G414)-A414+2*$E$2+1,2*$E$2+1),3)))</f>
        <v>Player 7</v>
      </c>
      <c r="D414" s="9" t="str">
        <f ca="1" t="shared" si="12"/>
        <v>Player 2</v>
      </c>
      <c r="E414" s="9"/>
      <c r="F414" s="9"/>
      <c r="G414" s="5">
        <f>1+MOD(A414+D399-2,2*$E$2+1)</f>
        <v>3</v>
      </c>
    </row>
    <row r="415" spans="1:7" s="5" customFormat="1" ht="24.75" customHeight="1">
      <c r="A415" s="9">
        <v>13</v>
      </c>
      <c r="B415" s="11">
        <f t="shared" si="13"/>
        <v>4</v>
      </c>
      <c r="C415" s="11" t="str">
        <f ca="1">IF(G415=$E$2+1,D400,INDIRECT(ADDRESS(4+MOD(IF(G415&lt;$E$2+1,G415,$E$2+$E$2+2-G415)-A415+2*$E$2+1,2*$E$2+1),3)))</f>
        <v>Player 7</v>
      </c>
      <c r="D415" s="9" t="str">
        <f ca="1" t="shared" si="12"/>
        <v>Player 15 or Rest</v>
      </c>
      <c r="E415" s="9"/>
      <c r="F415" s="9"/>
      <c r="G415" s="5">
        <f>1+MOD(A415+D399-2,2*$E$2+1)</f>
        <v>4</v>
      </c>
    </row>
    <row r="416" spans="1:7" s="5" customFormat="1" ht="24.75" customHeight="1">
      <c r="A416" s="9">
        <v>14</v>
      </c>
      <c r="B416" s="11">
        <f t="shared" si="13"/>
        <v>5</v>
      </c>
      <c r="C416" s="11" t="str">
        <f ca="1">IF(G416=$E$2+1,D400,INDIRECT(ADDRESS(4+MOD(IF(G416&lt;$E$2+1,G416,$E$2+$E$2+2-G416)-A416+2*$E$2+1,2*$E$2+1),3)))</f>
        <v>Player 7</v>
      </c>
      <c r="D416" s="9" t="str">
        <f ca="1" t="shared" si="12"/>
        <v>Player 13</v>
      </c>
      <c r="E416" s="9"/>
      <c r="F416" s="9"/>
      <c r="G416" s="5">
        <f>1+MOD(A416+D399-2,2*$E$2+1)</f>
        <v>5</v>
      </c>
    </row>
    <row r="417" spans="1:7" s="5" customFormat="1" ht="24.75" customHeight="1">
      <c r="A417" s="9">
        <v>15</v>
      </c>
      <c r="B417" s="11">
        <f t="shared" si="13"/>
        <v>6</v>
      </c>
      <c r="C417" s="11" t="str">
        <f ca="1">IF(G417=$E$2+1,D400,INDIRECT(ADDRESS(4+MOD(IF(G417&lt;$E$2+1,G417,$E$2+$E$2+2-G417)-A417+2*$E$2+1,2*$E$2+1),3)))</f>
        <v>Player 7</v>
      </c>
      <c r="D417" s="9" t="str">
        <f ca="1" t="shared" si="12"/>
        <v>Player 11</v>
      </c>
      <c r="E417" s="9"/>
      <c r="F417" s="9"/>
      <c r="G417" s="5">
        <f>1+MOD(A417+D399-2,2*$E$2+1)</f>
        <v>6</v>
      </c>
    </row>
    <row r="418" s="5" customFormat="1" ht="24.75" customHeight="1">
      <c r="F418" s="6"/>
    </row>
    <row r="419" s="5" customFormat="1" ht="24.75" customHeight="1">
      <c r="F419" s="6"/>
    </row>
    <row r="420" s="5" customFormat="1" ht="24.75" customHeight="1">
      <c r="F420" s="6"/>
    </row>
    <row r="421" s="5" customFormat="1" ht="24.75" customHeight="1">
      <c r="F421" s="6"/>
    </row>
    <row r="422" spans="1:4" s="5" customFormat="1" ht="24.75" customHeight="1">
      <c r="A422" s="5" t="s">
        <v>27</v>
      </c>
      <c r="C422" s="7" t="s">
        <v>28</v>
      </c>
      <c r="D422" s="8">
        <v>8</v>
      </c>
    </row>
    <row r="423" spans="3:4" s="5" customFormat="1" ht="24.75" customHeight="1">
      <c r="C423" s="7" t="s">
        <v>29</v>
      </c>
      <c r="D423" s="8" t="str">
        <f ca="1">INDIRECT(ADDRESS(3+D422,3))</f>
        <v>Player 8</v>
      </c>
    </row>
    <row r="424" s="5" customFormat="1" ht="24.75" customHeight="1"/>
    <row r="425" spans="1:7" s="5" customFormat="1" ht="24.75" customHeight="1">
      <c r="A425" s="9" t="s">
        <v>32</v>
      </c>
      <c r="B425" s="16" t="s">
        <v>5</v>
      </c>
      <c r="C425" s="11" t="s">
        <v>11</v>
      </c>
      <c r="D425" s="9" t="s">
        <v>10</v>
      </c>
      <c r="E425" s="10" t="s">
        <v>3</v>
      </c>
      <c r="F425" s="9" t="s">
        <v>4</v>
      </c>
      <c r="G425" s="5" t="s">
        <v>30</v>
      </c>
    </row>
    <row r="426" spans="1:7" s="5" customFormat="1" ht="24.75" customHeight="1">
      <c r="A426" s="9">
        <v>1</v>
      </c>
      <c r="B426" s="11">
        <f>IF(G426=$E$2+1,0,IF(G426&lt;$E$2+1,G426,$E$2+$E$2+2-G426))</f>
        <v>0</v>
      </c>
      <c r="C426" s="11" t="str">
        <f ca="1">IF(G426=$E$2+1,D423,INDIRECT(ADDRESS(4+MOD(IF(G426&lt;$E$2+1,G426,$E$2+$E$2+2-G426)-A426+2*$E$2+1,2*$E$2+1),3)))</f>
        <v>Player 8</v>
      </c>
      <c r="D426" s="9" t="str">
        <f aca="true" ca="1" t="shared" si="14" ref="D426:D440">IF(G426=$E$2+1,$F$3,INDIRECT(ADDRESS(4+MOD(IF(G426&lt;$E$2+1,$E$2+$E$2+2-G426,G426)-A426+2*$E$2+1,2*$E$2+1),3)))</f>
        <v>Rest</v>
      </c>
      <c r="E426" s="10"/>
      <c r="F426" s="9"/>
      <c r="G426" s="5">
        <f>1+MOD(A426+D422-2,2*$E$2+1)</f>
        <v>8</v>
      </c>
    </row>
    <row r="427" spans="1:7" s="5" customFormat="1" ht="24.75" customHeight="1">
      <c r="A427" s="9">
        <v>2</v>
      </c>
      <c r="B427" s="11">
        <f aca="true" t="shared" si="15" ref="B427:B440">IF(G427=$E$2+1,0,IF(G427&lt;$E$2+1,G427,$E$2+$E$2+2-G427))</f>
        <v>7</v>
      </c>
      <c r="C427" s="11" t="str">
        <f ca="1">IF(G427=$E$2+1,D423,INDIRECT(ADDRESS(4+MOD(IF(G427&lt;$E$2+1,G427,$E$2+$E$2+2-G427)-A427+2*$E$2+1,2*$E$2+1),3)))</f>
        <v>Player 6</v>
      </c>
      <c r="D427" s="9" t="str">
        <f ca="1" t="shared" si="14"/>
        <v>Player 8</v>
      </c>
      <c r="E427" s="10"/>
      <c r="F427" s="9"/>
      <c r="G427" s="5">
        <f>1+MOD(A427+D422-2,2*$E$2+1)</f>
        <v>9</v>
      </c>
    </row>
    <row r="428" spans="1:7" s="5" customFormat="1" ht="24.75" customHeight="1">
      <c r="A428" s="9">
        <v>3</v>
      </c>
      <c r="B428" s="11">
        <f t="shared" si="15"/>
        <v>6</v>
      </c>
      <c r="C428" s="11" t="str">
        <f ca="1">IF(G428=$E$2+1,D423,INDIRECT(ADDRESS(4+MOD(IF(G428&lt;$E$2+1,G428,$E$2+$E$2+2-G428)-A428+2*$E$2+1,2*$E$2+1),3)))</f>
        <v>Player 4</v>
      </c>
      <c r="D428" s="9" t="str">
        <f ca="1" t="shared" si="14"/>
        <v>Player 8</v>
      </c>
      <c r="E428" s="9"/>
      <c r="F428" s="9"/>
      <c r="G428" s="5">
        <f>1+MOD(A428+D422-2,2*$E$2+1)</f>
        <v>10</v>
      </c>
    </row>
    <row r="429" spans="1:7" s="5" customFormat="1" ht="24.75" customHeight="1">
      <c r="A429" s="9">
        <v>4</v>
      </c>
      <c r="B429" s="11">
        <f t="shared" si="15"/>
        <v>5</v>
      </c>
      <c r="C429" s="11" t="str">
        <f ca="1">IF(G429=$E$2+1,D423,INDIRECT(ADDRESS(4+MOD(IF(G429&lt;$E$2+1,G429,$E$2+$E$2+2-G429)-A429+2*$E$2+1,2*$E$2+1),3)))</f>
        <v>Player 2</v>
      </c>
      <c r="D429" s="9" t="str">
        <f ca="1" t="shared" si="14"/>
        <v>Player 8</v>
      </c>
      <c r="E429" s="9"/>
      <c r="F429" s="9"/>
      <c r="G429" s="5">
        <f>1+MOD(A429+D422-2,2*$E$2+1)</f>
        <v>11</v>
      </c>
    </row>
    <row r="430" spans="1:7" s="5" customFormat="1" ht="24.75" customHeight="1">
      <c r="A430" s="9">
        <v>5</v>
      </c>
      <c r="B430" s="11">
        <f t="shared" si="15"/>
        <v>4</v>
      </c>
      <c r="C430" s="11" t="str">
        <f ca="1">IF(G430=$E$2+1,D423,INDIRECT(ADDRESS(4+MOD(IF(G430&lt;$E$2+1,G430,$E$2+$E$2+2-G430)-A430+2*$E$2+1,2*$E$2+1),3)))</f>
        <v>Player 15 or Rest</v>
      </c>
      <c r="D430" s="9" t="str">
        <f ca="1" t="shared" si="14"/>
        <v>Player 8</v>
      </c>
      <c r="E430" s="9"/>
      <c r="F430" s="9"/>
      <c r="G430" s="5">
        <f>1+MOD(A430+D422-2,2*$E$2+1)</f>
        <v>12</v>
      </c>
    </row>
    <row r="431" spans="1:7" s="5" customFormat="1" ht="24.75" customHeight="1">
      <c r="A431" s="9">
        <v>6</v>
      </c>
      <c r="B431" s="11">
        <f t="shared" si="15"/>
        <v>3</v>
      </c>
      <c r="C431" s="11" t="str">
        <f ca="1">IF(G431=$E$2+1,D423,INDIRECT(ADDRESS(4+MOD(IF(G431&lt;$E$2+1,G431,$E$2+$E$2+2-G431)-A431+2*$E$2+1,2*$E$2+1),3)))</f>
        <v>Player 13</v>
      </c>
      <c r="D431" s="9" t="str">
        <f ca="1" t="shared" si="14"/>
        <v>Player 8</v>
      </c>
      <c r="E431" s="9"/>
      <c r="F431" s="9"/>
      <c r="G431" s="5">
        <f>1+MOD(A431+D422-2,2*$E$2+1)</f>
        <v>13</v>
      </c>
    </row>
    <row r="432" spans="1:7" s="5" customFormat="1" ht="24.75" customHeight="1">
      <c r="A432" s="9">
        <v>7</v>
      </c>
      <c r="B432" s="11">
        <f t="shared" si="15"/>
        <v>2</v>
      </c>
      <c r="C432" s="11" t="str">
        <f ca="1">IF(G432=$E$2+1,D423,INDIRECT(ADDRESS(4+MOD(IF(G432&lt;$E$2+1,G432,$E$2+$E$2+2-G432)-A432+2*$E$2+1,2*$E$2+1),3)))</f>
        <v>Player 11</v>
      </c>
      <c r="D432" s="9" t="str">
        <f ca="1" t="shared" si="14"/>
        <v>Player 8</v>
      </c>
      <c r="E432" s="9"/>
      <c r="F432" s="9"/>
      <c r="G432" s="5">
        <f>1+MOD(A432+D422-2,2*$E$2+1)</f>
        <v>14</v>
      </c>
    </row>
    <row r="433" spans="1:7" s="5" customFormat="1" ht="24.75" customHeight="1">
      <c r="A433" s="9">
        <v>8</v>
      </c>
      <c r="B433" s="11">
        <f t="shared" si="15"/>
        <v>1</v>
      </c>
      <c r="C433" s="11" t="str">
        <f ca="1">IF(G433=$E$2+1,D423,INDIRECT(ADDRESS(4+MOD(IF(G433&lt;$E$2+1,G433,$E$2+$E$2+2-G433)-A433+2*$E$2+1,2*$E$2+1),3)))</f>
        <v>Player 9</v>
      </c>
      <c r="D433" s="9" t="str">
        <f ca="1" t="shared" si="14"/>
        <v>Player 8</v>
      </c>
      <c r="E433" s="9"/>
      <c r="F433" s="9"/>
      <c r="G433" s="5">
        <f>1+MOD(A433+D422-2,2*$E$2+1)</f>
        <v>15</v>
      </c>
    </row>
    <row r="434" spans="1:7" s="5" customFormat="1" ht="24.75" customHeight="1">
      <c r="A434" s="9">
        <v>9</v>
      </c>
      <c r="B434" s="11">
        <f t="shared" si="15"/>
        <v>1</v>
      </c>
      <c r="C434" s="11" t="str">
        <f ca="1">IF(G434=$E$2+1,D423,INDIRECT(ADDRESS(4+MOD(IF(G434&lt;$E$2+1,G434,$E$2+$E$2+2-G434)-A434+2*$E$2+1,2*$E$2+1),3)))</f>
        <v>Player 8</v>
      </c>
      <c r="D434" s="9" t="str">
        <f ca="1" t="shared" si="14"/>
        <v>Player 7</v>
      </c>
      <c r="E434" s="9"/>
      <c r="F434" s="9"/>
      <c r="G434" s="5">
        <f>1+MOD(A434+D422-2,2*$E$2+1)</f>
        <v>1</v>
      </c>
    </row>
    <row r="435" spans="1:7" s="5" customFormat="1" ht="24.75" customHeight="1">
      <c r="A435" s="9">
        <v>10</v>
      </c>
      <c r="B435" s="11">
        <f t="shared" si="15"/>
        <v>2</v>
      </c>
      <c r="C435" s="11" t="str">
        <f ca="1">IF(G435=$E$2+1,D423,INDIRECT(ADDRESS(4+MOD(IF(G435&lt;$E$2+1,G435,$E$2+$E$2+2-G435)-A435+2*$E$2+1,2*$E$2+1),3)))</f>
        <v>Player 8</v>
      </c>
      <c r="D435" s="9" t="str">
        <f ca="1" t="shared" si="14"/>
        <v>Player 5</v>
      </c>
      <c r="E435" s="9"/>
      <c r="F435" s="9"/>
      <c r="G435" s="5">
        <f>1+MOD(A435+D422-2,2*$E$2+1)</f>
        <v>2</v>
      </c>
    </row>
    <row r="436" spans="1:7" s="5" customFormat="1" ht="24.75" customHeight="1">
      <c r="A436" s="9">
        <v>11</v>
      </c>
      <c r="B436" s="11">
        <f t="shared" si="15"/>
        <v>3</v>
      </c>
      <c r="C436" s="11" t="str">
        <f ca="1">IF(G436=$E$2+1,D423,INDIRECT(ADDRESS(4+MOD(IF(G436&lt;$E$2+1,G436,$E$2+$E$2+2-G436)-A436+2*$E$2+1,2*$E$2+1),3)))</f>
        <v>Player 8</v>
      </c>
      <c r="D436" s="9" t="str">
        <f ca="1" t="shared" si="14"/>
        <v>Player 3</v>
      </c>
      <c r="E436" s="9"/>
      <c r="F436" s="9"/>
      <c r="G436" s="5">
        <f>1+MOD(A436+D422-2,2*$E$2+1)</f>
        <v>3</v>
      </c>
    </row>
    <row r="437" spans="1:7" s="5" customFormat="1" ht="24.75" customHeight="1">
      <c r="A437" s="9">
        <v>12</v>
      </c>
      <c r="B437" s="11">
        <f t="shared" si="15"/>
        <v>4</v>
      </c>
      <c r="C437" s="11" t="str">
        <f ca="1">IF(G437=$E$2+1,D423,INDIRECT(ADDRESS(4+MOD(IF(G437&lt;$E$2+1,G437,$E$2+$E$2+2-G437)-A437+2*$E$2+1,2*$E$2+1),3)))</f>
        <v>Player 8</v>
      </c>
      <c r="D437" s="9" t="str">
        <f ca="1" t="shared" si="14"/>
        <v>Player 1</v>
      </c>
      <c r="E437" s="9"/>
      <c r="F437" s="9"/>
      <c r="G437" s="5">
        <f>1+MOD(A437+D422-2,2*$E$2+1)</f>
        <v>4</v>
      </c>
    </row>
    <row r="438" spans="1:7" s="5" customFormat="1" ht="24.75" customHeight="1">
      <c r="A438" s="9">
        <v>13</v>
      </c>
      <c r="B438" s="11">
        <f t="shared" si="15"/>
        <v>5</v>
      </c>
      <c r="C438" s="11" t="str">
        <f ca="1">IF(G438=$E$2+1,D423,INDIRECT(ADDRESS(4+MOD(IF(G438&lt;$E$2+1,G438,$E$2+$E$2+2-G438)-A438+2*$E$2+1,2*$E$2+1),3)))</f>
        <v>Player 8</v>
      </c>
      <c r="D438" s="9" t="str">
        <f ca="1" t="shared" si="14"/>
        <v>Player 14</v>
      </c>
      <c r="E438" s="9"/>
      <c r="F438" s="9"/>
      <c r="G438" s="5">
        <f>1+MOD(A438+D422-2,2*$E$2+1)</f>
        <v>5</v>
      </c>
    </row>
    <row r="439" spans="1:7" s="5" customFormat="1" ht="24.75" customHeight="1">
      <c r="A439" s="9">
        <v>14</v>
      </c>
      <c r="B439" s="11">
        <f t="shared" si="15"/>
        <v>6</v>
      </c>
      <c r="C439" s="11" t="str">
        <f ca="1">IF(G439=$E$2+1,D423,INDIRECT(ADDRESS(4+MOD(IF(G439&lt;$E$2+1,G439,$E$2+$E$2+2-G439)-A439+2*$E$2+1,2*$E$2+1),3)))</f>
        <v>Player 8</v>
      </c>
      <c r="D439" s="9" t="str">
        <f ca="1" t="shared" si="14"/>
        <v>Player 12</v>
      </c>
      <c r="E439" s="9"/>
      <c r="F439" s="9"/>
      <c r="G439" s="5">
        <f>1+MOD(A439+D422-2,2*$E$2+1)</f>
        <v>6</v>
      </c>
    </row>
    <row r="440" spans="1:7" s="5" customFormat="1" ht="24.75" customHeight="1">
      <c r="A440" s="9">
        <v>15</v>
      </c>
      <c r="B440" s="11">
        <f t="shared" si="15"/>
        <v>7</v>
      </c>
      <c r="C440" s="11" t="str">
        <f ca="1">IF(G440=$E$2+1,D423,INDIRECT(ADDRESS(4+MOD(IF(G440&lt;$E$2+1,G440,$E$2+$E$2+2-G440)-A440+2*$E$2+1,2*$E$2+1),3)))</f>
        <v>Player 8</v>
      </c>
      <c r="D440" s="9" t="str">
        <f ca="1" t="shared" si="14"/>
        <v>Player 10</v>
      </c>
      <c r="E440" s="9"/>
      <c r="F440" s="9"/>
      <c r="G440" s="5">
        <f>1+MOD(A440+D422-2,2*$E$2+1)</f>
        <v>7</v>
      </c>
    </row>
    <row r="441" s="5" customFormat="1" ht="24.75" customHeight="1">
      <c r="F441" s="6"/>
    </row>
    <row r="442" s="5" customFormat="1" ht="24.75" customHeight="1">
      <c r="F442" s="6"/>
    </row>
    <row r="443" s="5" customFormat="1" ht="24.75" customHeight="1">
      <c r="F443" s="6"/>
    </row>
    <row r="444" s="5" customFormat="1" ht="24.75" customHeight="1">
      <c r="F444" s="6"/>
    </row>
    <row r="445" spans="1:4" s="5" customFormat="1" ht="24.75" customHeight="1">
      <c r="A445" s="5" t="s">
        <v>27</v>
      </c>
      <c r="C445" s="7" t="s">
        <v>28</v>
      </c>
      <c r="D445" s="8">
        <v>9</v>
      </c>
    </row>
    <row r="446" spans="3:4" s="5" customFormat="1" ht="24.75" customHeight="1">
      <c r="C446" s="7" t="s">
        <v>29</v>
      </c>
      <c r="D446" s="8" t="str">
        <f ca="1">INDIRECT(ADDRESS(3+D445,3))</f>
        <v>Player 9</v>
      </c>
    </row>
    <row r="447" s="5" customFormat="1" ht="24.75" customHeight="1"/>
    <row r="448" spans="1:7" s="5" customFormat="1" ht="24.75" customHeight="1">
      <c r="A448" s="9" t="s">
        <v>32</v>
      </c>
      <c r="B448" s="16" t="s">
        <v>5</v>
      </c>
      <c r="C448" s="11" t="s">
        <v>11</v>
      </c>
      <c r="D448" s="9" t="s">
        <v>10</v>
      </c>
      <c r="E448" s="10" t="s">
        <v>3</v>
      </c>
      <c r="F448" s="9" t="s">
        <v>4</v>
      </c>
      <c r="G448" s="5" t="s">
        <v>30</v>
      </c>
    </row>
    <row r="449" spans="1:7" s="5" customFormat="1" ht="24.75" customHeight="1">
      <c r="A449" s="9">
        <v>1</v>
      </c>
      <c r="B449" s="11">
        <f>IF(G449=$E$2+1,0,IF(G449&lt;$E$2+1,G449,$E$2+$E$2+2-G449))</f>
        <v>7</v>
      </c>
      <c r="C449" s="11" t="str">
        <f ca="1">IF(G449=$E$2+1,D446,INDIRECT(ADDRESS(4+MOD(IF(G449&lt;$E$2+1,G449,$E$2+$E$2+2-G449)-A449+2*$E$2+1,2*$E$2+1),3)))</f>
        <v>Player 7</v>
      </c>
      <c r="D449" s="9" t="str">
        <f aca="true" ca="1" t="shared" si="16" ref="D449:D463">IF(G449=$E$2+1,$F$3,INDIRECT(ADDRESS(4+MOD(IF(G449&lt;$E$2+1,$E$2+$E$2+2-G449,G449)-A449+2*$E$2+1,2*$E$2+1),3)))</f>
        <v>Player 9</v>
      </c>
      <c r="E449" s="10"/>
      <c r="F449" s="9"/>
      <c r="G449" s="5">
        <f>1+MOD(A449+D445-2,2*$E$2+1)</f>
        <v>9</v>
      </c>
    </row>
    <row r="450" spans="1:7" s="5" customFormat="1" ht="24.75" customHeight="1">
      <c r="A450" s="9">
        <v>2</v>
      </c>
      <c r="B450" s="11">
        <f aca="true" t="shared" si="17" ref="B450:B463">IF(G450=$E$2+1,0,IF(G450&lt;$E$2+1,G450,$E$2+$E$2+2-G450))</f>
        <v>6</v>
      </c>
      <c r="C450" s="11" t="str">
        <f ca="1">IF(G450=$E$2+1,D446,INDIRECT(ADDRESS(4+MOD(IF(G450&lt;$E$2+1,G450,$E$2+$E$2+2-G450)-A450+2*$E$2+1,2*$E$2+1),3)))</f>
        <v>Player 5</v>
      </c>
      <c r="D450" s="9" t="str">
        <f ca="1" t="shared" si="16"/>
        <v>Player 9</v>
      </c>
      <c r="E450" s="10"/>
      <c r="F450" s="9"/>
      <c r="G450" s="5">
        <f>1+MOD(A450+D445-2,2*$E$2+1)</f>
        <v>10</v>
      </c>
    </row>
    <row r="451" spans="1:7" s="5" customFormat="1" ht="24.75" customHeight="1">
      <c r="A451" s="9">
        <v>3</v>
      </c>
      <c r="B451" s="11">
        <f t="shared" si="17"/>
        <v>5</v>
      </c>
      <c r="C451" s="11" t="str">
        <f ca="1">IF(G451=$E$2+1,D446,INDIRECT(ADDRESS(4+MOD(IF(G451&lt;$E$2+1,G451,$E$2+$E$2+2-G451)-A451+2*$E$2+1,2*$E$2+1),3)))</f>
        <v>Player 3</v>
      </c>
      <c r="D451" s="9" t="str">
        <f ca="1" t="shared" si="16"/>
        <v>Player 9</v>
      </c>
      <c r="E451" s="9"/>
      <c r="F451" s="9"/>
      <c r="G451" s="5">
        <f>1+MOD(A451+D445-2,2*$E$2+1)</f>
        <v>11</v>
      </c>
    </row>
    <row r="452" spans="1:7" s="5" customFormat="1" ht="24.75" customHeight="1">
      <c r="A452" s="9">
        <v>4</v>
      </c>
      <c r="B452" s="11">
        <f t="shared" si="17"/>
        <v>4</v>
      </c>
      <c r="C452" s="11" t="str">
        <f ca="1">IF(G452=$E$2+1,D446,INDIRECT(ADDRESS(4+MOD(IF(G452&lt;$E$2+1,G452,$E$2+$E$2+2-G452)-A452+2*$E$2+1,2*$E$2+1),3)))</f>
        <v>Player 1</v>
      </c>
      <c r="D452" s="9" t="str">
        <f ca="1" t="shared" si="16"/>
        <v>Player 9</v>
      </c>
      <c r="E452" s="9"/>
      <c r="F452" s="9"/>
      <c r="G452" s="5">
        <f>1+MOD(A452+D445-2,2*$E$2+1)</f>
        <v>12</v>
      </c>
    </row>
    <row r="453" spans="1:7" s="5" customFormat="1" ht="24.75" customHeight="1">
      <c r="A453" s="9">
        <v>5</v>
      </c>
      <c r="B453" s="11">
        <f t="shared" si="17"/>
        <v>3</v>
      </c>
      <c r="C453" s="11" t="str">
        <f ca="1">IF(G453=$E$2+1,D446,INDIRECT(ADDRESS(4+MOD(IF(G453&lt;$E$2+1,G453,$E$2+$E$2+2-G453)-A453+2*$E$2+1,2*$E$2+1),3)))</f>
        <v>Player 14</v>
      </c>
      <c r="D453" s="9" t="str">
        <f ca="1" t="shared" si="16"/>
        <v>Player 9</v>
      </c>
      <c r="E453" s="9"/>
      <c r="F453" s="9"/>
      <c r="G453" s="5">
        <f>1+MOD(A453+D445-2,2*$E$2+1)</f>
        <v>13</v>
      </c>
    </row>
    <row r="454" spans="1:7" s="5" customFormat="1" ht="24.75" customHeight="1">
      <c r="A454" s="9">
        <v>6</v>
      </c>
      <c r="B454" s="11">
        <f t="shared" si="17"/>
        <v>2</v>
      </c>
      <c r="C454" s="11" t="str">
        <f ca="1">IF(G454=$E$2+1,D446,INDIRECT(ADDRESS(4+MOD(IF(G454&lt;$E$2+1,G454,$E$2+$E$2+2-G454)-A454+2*$E$2+1,2*$E$2+1),3)))</f>
        <v>Player 12</v>
      </c>
      <c r="D454" s="9" t="str">
        <f ca="1" t="shared" si="16"/>
        <v>Player 9</v>
      </c>
      <c r="E454" s="9"/>
      <c r="F454" s="9"/>
      <c r="G454" s="5">
        <f>1+MOD(A454+D445-2,2*$E$2+1)</f>
        <v>14</v>
      </c>
    </row>
    <row r="455" spans="1:7" s="5" customFormat="1" ht="24.75" customHeight="1">
      <c r="A455" s="9">
        <v>7</v>
      </c>
      <c r="B455" s="11">
        <f t="shared" si="17"/>
        <v>1</v>
      </c>
      <c r="C455" s="11" t="str">
        <f ca="1">IF(G455=$E$2+1,D446,INDIRECT(ADDRESS(4+MOD(IF(G455&lt;$E$2+1,G455,$E$2+$E$2+2-G455)-A455+2*$E$2+1,2*$E$2+1),3)))</f>
        <v>Player 10</v>
      </c>
      <c r="D455" s="9" t="str">
        <f ca="1" t="shared" si="16"/>
        <v>Player 9</v>
      </c>
      <c r="E455" s="9"/>
      <c r="F455" s="9"/>
      <c r="G455" s="5">
        <f>1+MOD(A455+D445-2,2*$E$2+1)</f>
        <v>15</v>
      </c>
    </row>
    <row r="456" spans="1:7" s="5" customFormat="1" ht="24.75" customHeight="1">
      <c r="A456" s="9">
        <v>8</v>
      </c>
      <c r="B456" s="11">
        <f t="shared" si="17"/>
        <v>1</v>
      </c>
      <c r="C456" s="11" t="str">
        <f ca="1">IF(G456=$E$2+1,D446,INDIRECT(ADDRESS(4+MOD(IF(G456&lt;$E$2+1,G456,$E$2+$E$2+2-G456)-A456+2*$E$2+1,2*$E$2+1),3)))</f>
        <v>Player 9</v>
      </c>
      <c r="D456" s="9" t="str">
        <f ca="1" t="shared" si="16"/>
        <v>Player 8</v>
      </c>
      <c r="E456" s="9"/>
      <c r="F456" s="9"/>
      <c r="G456" s="5">
        <f>1+MOD(A456+D445-2,2*$E$2+1)</f>
        <v>1</v>
      </c>
    </row>
    <row r="457" spans="1:7" s="5" customFormat="1" ht="24.75" customHeight="1">
      <c r="A457" s="9">
        <v>9</v>
      </c>
      <c r="B457" s="11">
        <f t="shared" si="17"/>
        <v>2</v>
      </c>
      <c r="C457" s="11" t="str">
        <f ca="1">IF(G457=$E$2+1,D446,INDIRECT(ADDRESS(4+MOD(IF(G457&lt;$E$2+1,G457,$E$2+$E$2+2-G457)-A457+2*$E$2+1,2*$E$2+1),3)))</f>
        <v>Player 9</v>
      </c>
      <c r="D457" s="9" t="str">
        <f ca="1" t="shared" si="16"/>
        <v>Player 6</v>
      </c>
      <c r="E457" s="9"/>
      <c r="F457" s="9"/>
      <c r="G457" s="5">
        <f>1+MOD(A457+D445-2,2*$E$2+1)</f>
        <v>2</v>
      </c>
    </row>
    <row r="458" spans="1:7" s="5" customFormat="1" ht="24.75" customHeight="1">
      <c r="A458" s="9">
        <v>10</v>
      </c>
      <c r="B458" s="11">
        <f t="shared" si="17"/>
        <v>3</v>
      </c>
      <c r="C458" s="11" t="str">
        <f ca="1">IF(G458=$E$2+1,D446,INDIRECT(ADDRESS(4+MOD(IF(G458&lt;$E$2+1,G458,$E$2+$E$2+2-G458)-A458+2*$E$2+1,2*$E$2+1),3)))</f>
        <v>Player 9</v>
      </c>
      <c r="D458" s="9" t="str">
        <f ca="1" t="shared" si="16"/>
        <v>Player 4</v>
      </c>
      <c r="E458" s="9"/>
      <c r="F458" s="9"/>
      <c r="G458" s="5">
        <f>1+MOD(A458+D445-2,2*$E$2+1)</f>
        <v>3</v>
      </c>
    </row>
    <row r="459" spans="1:7" s="5" customFormat="1" ht="24.75" customHeight="1">
      <c r="A459" s="9">
        <v>11</v>
      </c>
      <c r="B459" s="11">
        <f t="shared" si="17"/>
        <v>4</v>
      </c>
      <c r="C459" s="11" t="str">
        <f ca="1">IF(G459=$E$2+1,D446,INDIRECT(ADDRESS(4+MOD(IF(G459&lt;$E$2+1,G459,$E$2+$E$2+2-G459)-A459+2*$E$2+1,2*$E$2+1),3)))</f>
        <v>Player 9</v>
      </c>
      <c r="D459" s="9" t="str">
        <f ca="1" t="shared" si="16"/>
        <v>Player 2</v>
      </c>
      <c r="E459" s="9"/>
      <c r="F459" s="9"/>
      <c r="G459" s="5">
        <f>1+MOD(A459+D445-2,2*$E$2+1)</f>
        <v>4</v>
      </c>
    </row>
    <row r="460" spans="1:7" s="5" customFormat="1" ht="24.75" customHeight="1">
      <c r="A460" s="9">
        <v>12</v>
      </c>
      <c r="B460" s="11">
        <f t="shared" si="17"/>
        <v>5</v>
      </c>
      <c r="C460" s="11" t="str">
        <f ca="1">IF(G460=$E$2+1,D446,INDIRECT(ADDRESS(4+MOD(IF(G460&lt;$E$2+1,G460,$E$2+$E$2+2-G460)-A460+2*$E$2+1,2*$E$2+1),3)))</f>
        <v>Player 9</v>
      </c>
      <c r="D460" s="9" t="str">
        <f ca="1" t="shared" si="16"/>
        <v>Player 15 or Rest</v>
      </c>
      <c r="E460" s="9"/>
      <c r="F460" s="9"/>
      <c r="G460" s="5">
        <f>1+MOD(A460+D445-2,2*$E$2+1)</f>
        <v>5</v>
      </c>
    </row>
    <row r="461" spans="1:7" s="5" customFormat="1" ht="24.75" customHeight="1">
      <c r="A461" s="9">
        <v>13</v>
      </c>
      <c r="B461" s="11">
        <f t="shared" si="17"/>
        <v>6</v>
      </c>
      <c r="C461" s="11" t="str">
        <f ca="1">IF(G461=$E$2+1,D446,INDIRECT(ADDRESS(4+MOD(IF(G461&lt;$E$2+1,G461,$E$2+$E$2+2-G461)-A461+2*$E$2+1,2*$E$2+1),3)))</f>
        <v>Player 9</v>
      </c>
      <c r="D461" s="9" t="str">
        <f ca="1" t="shared" si="16"/>
        <v>Player 13</v>
      </c>
      <c r="E461" s="9"/>
      <c r="F461" s="9"/>
      <c r="G461" s="5">
        <f>1+MOD(A461+D445-2,2*$E$2+1)</f>
        <v>6</v>
      </c>
    </row>
    <row r="462" spans="1:7" s="5" customFormat="1" ht="24.75" customHeight="1">
      <c r="A462" s="9">
        <v>14</v>
      </c>
      <c r="B462" s="11">
        <f t="shared" si="17"/>
        <v>7</v>
      </c>
      <c r="C462" s="11" t="str">
        <f ca="1">IF(G462=$E$2+1,D446,INDIRECT(ADDRESS(4+MOD(IF(G462&lt;$E$2+1,G462,$E$2+$E$2+2-G462)-A462+2*$E$2+1,2*$E$2+1),3)))</f>
        <v>Player 9</v>
      </c>
      <c r="D462" s="9" t="str">
        <f ca="1" t="shared" si="16"/>
        <v>Player 11</v>
      </c>
      <c r="E462" s="9"/>
      <c r="F462" s="9"/>
      <c r="G462" s="5">
        <f>1+MOD(A462+D445-2,2*$E$2+1)</f>
        <v>7</v>
      </c>
    </row>
    <row r="463" spans="1:7" s="5" customFormat="1" ht="24.75" customHeight="1">
      <c r="A463" s="9">
        <v>15</v>
      </c>
      <c r="B463" s="11">
        <f t="shared" si="17"/>
        <v>0</v>
      </c>
      <c r="C463" s="11" t="str">
        <f ca="1">IF(G463=$E$2+1,D446,INDIRECT(ADDRESS(4+MOD(IF(G463&lt;$E$2+1,G463,$E$2+$E$2+2-G463)-A463+2*$E$2+1,2*$E$2+1),3)))</f>
        <v>Player 9</v>
      </c>
      <c r="D463" s="9" t="str">
        <f ca="1" t="shared" si="16"/>
        <v>Rest</v>
      </c>
      <c r="E463" s="9"/>
      <c r="F463" s="9"/>
      <c r="G463" s="5">
        <f>1+MOD(A463+D445-2,2*$E$2+1)</f>
        <v>8</v>
      </c>
    </row>
    <row r="464" s="5" customFormat="1" ht="24.75" customHeight="1">
      <c r="F464" s="6"/>
    </row>
    <row r="465" s="5" customFormat="1" ht="24.75" customHeight="1">
      <c r="F465" s="6"/>
    </row>
    <row r="466" s="5" customFormat="1" ht="24.75" customHeight="1">
      <c r="F466" s="6"/>
    </row>
    <row r="467" s="5" customFormat="1" ht="24.75" customHeight="1">
      <c r="F467" s="6"/>
    </row>
    <row r="468" spans="1:4" s="5" customFormat="1" ht="24.75" customHeight="1">
      <c r="A468" s="5" t="s">
        <v>27</v>
      </c>
      <c r="C468" s="7" t="s">
        <v>28</v>
      </c>
      <c r="D468" s="8">
        <v>10</v>
      </c>
    </row>
    <row r="469" spans="3:4" s="5" customFormat="1" ht="24.75" customHeight="1">
      <c r="C469" s="7" t="s">
        <v>29</v>
      </c>
      <c r="D469" s="8" t="str">
        <f ca="1">INDIRECT(ADDRESS(3+D468,3))</f>
        <v>Player 10</v>
      </c>
    </row>
    <row r="470" s="5" customFormat="1" ht="24.75" customHeight="1"/>
    <row r="471" spans="1:7" s="5" customFormat="1" ht="24.75" customHeight="1">
      <c r="A471" s="9" t="s">
        <v>32</v>
      </c>
      <c r="B471" s="16" t="s">
        <v>5</v>
      </c>
      <c r="C471" s="11" t="s">
        <v>11</v>
      </c>
      <c r="D471" s="9" t="s">
        <v>10</v>
      </c>
      <c r="E471" s="10" t="s">
        <v>3</v>
      </c>
      <c r="F471" s="9" t="s">
        <v>4</v>
      </c>
      <c r="G471" s="5" t="s">
        <v>30</v>
      </c>
    </row>
    <row r="472" spans="1:7" s="5" customFormat="1" ht="24.75" customHeight="1">
      <c r="A472" s="9">
        <v>1</v>
      </c>
      <c r="B472" s="11">
        <f>IF(G472=$E$2+1,0,IF(G472&lt;$E$2+1,G472,$E$2+$E$2+2-G472))</f>
        <v>6</v>
      </c>
      <c r="C472" s="11" t="str">
        <f ca="1">IF(G472=$E$2+1,D469,INDIRECT(ADDRESS(4+MOD(IF(G472&lt;$E$2+1,G472,$E$2+$E$2+2-G472)-A472+2*$E$2+1,2*$E$2+1),3)))</f>
        <v>Player 6</v>
      </c>
      <c r="D472" s="9" t="str">
        <f aca="true" ca="1" t="shared" si="18" ref="D472:D486">IF(G472=$E$2+1,$F$3,INDIRECT(ADDRESS(4+MOD(IF(G472&lt;$E$2+1,$E$2+$E$2+2-G472,G472)-A472+2*$E$2+1,2*$E$2+1),3)))</f>
        <v>Player 10</v>
      </c>
      <c r="E472" s="10"/>
      <c r="F472" s="9"/>
      <c r="G472" s="5">
        <f>1+MOD(A472+D468-2,2*$E$2+1)</f>
        <v>10</v>
      </c>
    </row>
    <row r="473" spans="1:7" s="5" customFormat="1" ht="24.75" customHeight="1">
      <c r="A473" s="9">
        <v>2</v>
      </c>
      <c r="B473" s="11">
        <f aca="true" t="shared" si="19" ref="B473:B486">IF(G473=$E$2+1,0,IF(G473&lt;$E$2+1,G473,$E$2+$E$2+2-G473))</f>
        <v>5</v>
      </c>
      <c r="C473" s="11" t="str">
        <f ca="1">IF(G473=$E$2+1,D469,INDIRECT(ADDRESS(4+MOD(IF(G473&lt;$E$2+1,G473,$E$2+$E$2+2-G473)-A473+2*$E$2+1,2*$E$2+1),3)))</f>
        <v>Player 4</v>
      </c>
      <c r="D473" s="9" t="str">
        <f ca="1" t="shared" si="18"/>
        <v>Player 10</v>
      </c>
      <c r="E473" s="10"/>
      <c r="F473" s="9"/>
      <c r="G473" s="5">
        <f>1+MOD(A473+D468-2,2*$E$2+1)</f>
        <v>11</v>
      </c>
    </row>
    <row r="474" spans="1:7" s="5" customFormat="1" ht="24.75" customHeight="1">
      <c r="A474" s="9">
        <v>3</v>
      </c>
      <c r="B474" s="11">
        <f t="shared" si="19"/>
        <v>4</v>
      </c>
      <c r="C474" s="11" t="str">
        <f ca="1">IF(G474=$E$2+1,D469,INDIRECT(ADDRESS(4+MOD(IF(G474&lt;$E$2+1,G474,$E$2+$E$2+2-G474)-A474+2*$E$2+1,2*$E$2+1),3)))</f>
        <v>Player 2</v>
      </c>
      <c r="D474" s="9" t="str">
        <f ca="1" t="shared" si="18"/>
        <v>Player 10</v>
      </c>
      <c r="E474" s="9"/>
      <c r="F474" s="9"/>
      <c r="G474" s="5">
        <f>1+MOD(A474+D468-2,2*$E$2+1)</f>
        <v>12</v>
      </c>
    </row>
    <row r="475" spans="1:7" s="5" customFormat="1" ht="24.75" customHeight="1">
      <c r="A475" s="9">
        <v>4</v>
      </c>
      <c r="B475" s="11">
        <f t="shared" si="19"/>
        <v>3</v>
      </c>
      <c r="C475" s="11" t="str">
        <f ca="1">IF(G475=$E$2+1,D469,INDIRECT(ADDRESS(4+MOD(IF(G475&lt;$E$2+1,G475,$E$2+$E$2+2-G475)-A475+2*$E$2+1,2*$E$2+1),3)))</f>
        <v>Player 15 or Rest</v>
      </c>
      <c r="D475" s="9" t="str">
        <f ca="1" t="shared" si="18"/>
        <v>Player 10</v>
      </c>
      <c r="E475" s="9"/>
      <c r="F475" s="9"/>
      <c r="G475" s="5">
        <f>1+MOD(A475+D468-2,2*$E$2+1)</f>
        <v>13</v>
      </c>
    </row>
    <row r="476" spans="1:7" s="5" customFormat="1" ht="24.75" customHeight="1">
      <c r="A476" s="9">
        <v>5</v>
      </c>
      <c r="B476" s="11">
        <f t="shared" si="19"/>
        <v>2</v>
      </c>
      <c r="C476" s="11" t="str">
        <f ca="1">IF(G476=$E$2+1,D469,INDIRECT(ADDRESS(4+MOD(IF(G476&lt;$E$2+1,G476,$E$2+$E$2+2-G476)-A476+2*$E$2+1,2*$E$2+1),3)))</f>
        <v>Player 13</v>
      </c>
      <c r="D476" s="9" t="str">
        <f ca="1" t="shared" si="18"/>
        <v>Player 10</v>
      </c>
      <c r="E476" s="9"/>
      <c r="F476" s="9"/>
      <c r="G476" s="5">
        <f>1+MOD(A476+D468-2,2*$E$2+1)</f>
        <v>14</v>
      </c>
    </row>
    <row r="477" spans="1:7" s="5" customFormat="1" ht="24.75" customHeight="1">
      <c r="A477" s="9">
        <v>6</v>
      </c>
      <c r="B477" s="11">
        <f t="shared" si="19"/>
        <v>1</v>
      </c>
      <c r="C477" s="11" t="str">
        <f ca="1">IF(G477=$E$2+1,D469,INDIRECT(ADDRESS(4+MOD(IF(G477&lt;$E$2+1,G477,$E$2+$E$2+2-G477)-A477+2*$E$2+1,2*$E$2+1),3)))</f>
        <v>Player 11</v>
      </c>
      <c r="D477" s="9" t="str">
        <f ca="1" t="shared" si="18"/>
        <v>Player 10</v>
      </c>
      <c r="E477" s="9"/>
      <c r="F477" s="9"/>
      <c r="G477" s="5">
        <f>1+MOD(A477+D468-2,2*$E$2+1)</f>
        <v>15</v>
      </c>
    </row>
    <row r="478" spans="1:7" s="5" customFormat="1" ht="24.75" customHeight="1">
      <c r="A478" s="9">
        <v>7</v>
      </c>
      <c r="B478" s="11">
        <f t="shared" si="19"/>
        <v>1</v>
      </c>
      <c r="C478" s="11" t="str">
        <f ca="1">IF(G478=$E$2+1,D469,INDIRECT(ADDRESS(4+MOD(IF(G478&lt;$E$2+1,G478,$E$2+$E$2+2-G478)-A478+2*$E$2+1,2*$E$2+1),3)))</f>
        <v>Player 10</v>
      </c>
      <c r="D478" s="9" t="str">
        <f ca="1" t="shared" si="18"/>
        <v>Player 9</v>
      </c>
      <c r="E478" s="9"/>
      <c r="F478" s="9"/>
      <c r="G478" s="5">
        <f>1+MOD(A478+D468-2,2*$E$2+1)</f>
        <v>1</v>
      </c>
    </row>
    <row r="479" spans="1:7" s="5" customFormat="1" ht="24.75" customHeight="1">
      <c r="A479" s="9">
        <v>8</v>
      </c>
      <c r="B479" s="11">
        <f t="shared" si="19"/>
        <v>2</v>
      </c>
      <c r="C479" s="11" t="str">
        <f ca="1">IF(G479=$E$2+1,D469,INDIRECT(ADDRESS(4+MOD(IF(G479&lt;$E$2+1,G479,$E$2+$E$2+2-G479)-A479+2*$E$2+1,2*$E$2+1),3)))</f>
        <v>Player 10</v>
      </c>
      <c r="D479" s="9" t="str">
        <f ca="1" t="shared" si="18"/>
        <v>Player 7</v>
      </c>
      <c r="E479" s="9"/>
      <c r="F479" s="9"/>
      <c r="G479" s="5">
        <f>1+MOD(A479+D468-2,2*$E$2+1)</f>
        <v>2</v>
      </c>
    </row>
    <row r="480" spans="1:7" s="5" customFormat="1" ht="24.75" customHeight="1">
      <c r="A480" s="9">
        <v>9</v>
      </c>
      <c r="B480" s="11">
        <f t="shared" si="19"/>
        <v>3</v>
      </c>
      <c r="C480" s="11" t="str">
        <f ca="1">IF(G480=$E$2+1,D469,INDIRECT(ADDRESS(4+MOD(IF(G480&lt;$E$2+1,G480,$E$2+$E$2+2-G480)-A480+2*$E$2+1,2*$E$2+1),3)))</f>
        <v>Player 10</v>
      </c>
      <c r="D480" s="9" t="str">
        <f ca="1" t="shared" si="18"/>
        <v>Player 5</v>
      </c>
      <c r="E480" s="9"/>
      <c r="F480" s="9"/>
      <c r="G480" s="5">
        <f>1+MOD(A480+D468-2,2*$E$2+1)</f>
        <v>3</v>
      </c>
    </row>
    <row r="481" spans="1:7" s="5" customFormat="1" ht="24.75" customHeight="1">
      <c r="A481" s="9">
        <v>10</v>
      </c>
      <c r="B481" s="11">
        <f t="shared" si="19"/>
        <v>4</v>
      </c>
      <c r="C481" s="11" t="str">
        <f ca="1">IF(G481=$E$2+1,D469,INDIRECT(ADDRESS(4+MOD(IF(G481&lt;$E$2+1,G481,$E$2+$E$2+2-G481)-A481+2*$E$2+1,2*$E$2+1),3)))</f>
        <v>Player 10</v>
      </c>
      <c r="D481" s="9" t="str">
        <f ca="1" t="shared" si="18"/>
        <v>Player 3</v>
      </c>
      <c r="E481" s="9"/>
      <c r="F481" s="9"/>
      <c r="G481" s="5">
        <f>1+MOD(A481+D468-2,2*$E$2+1)</f>
        <v>4</v>
      </c>
    </row>
    <row r="482" spans="1:7" s="5" customFormat="1" ht="24.75" customHeight="1">
      <c r="A482" s="9">
        <v>11</v>
      </c>
      <c r="B482" s="11">
        <f t="shared" si="19"/>
        <v>5</v>
      </c>
      <c r="C482" s="11" t="str">
        <f ca="1">IF(G482=$E$2+1,D469,INDIRECT(ADDRESS(4+MOD(IF(G482&lt;$E$2+1,G482,$E$2+$E$2+2-G482)-A482+2*$E$2+1,2*$E$2+1),3)))</f>
        <v>Player 10</v>
      </c>
      <c r="D482" s="9" t="str">
        <f ca="1" t="shared" si="18"/>
        <v>Player 1</v>
      </c>
      <c r="E482" s="9"/>
      <c r="F482" s="9"/>
      <c r="G482" s="5">
        <f>1+MOD(A482+D468-2,2*$E$2+1)</f>
        <v>5</v>
      </c>
    </row>
    <row r="483" spans="1:7" s="5" customFormat="1" ht="24.75" customHeight="1">
      <c r="A483" s="9">
        <v>12</v>
      </c>
      <c r="B483" s="11">
        <f t="shared" si="19"/>
        <v>6</v>
      </c>
      <c r="C483" s="11" t="str">
        <f ca="1">IF(G483=$E$2+1,D469,INDIRECT(ADDRESS(4+MOD(IF(G483&lt;$E$2+1,G483,$E$2+$E$2+2-G483)-A483+2*$E$2+1,2*$E$2+1),3)))</f>
        <v>Player 10</v>
      </c>
      <c r="D483" s="9" t="str">
        <f ca="1" t="shared" si="18"/>
        <v>Player 14</v>
      </c>
      <c r="E483" s="9"/>
      <c r="F483" s="9"/>
      <c r="G483" s="5">
        <f>1+MOD(A483+D468-2,2*$E$2+1)</f>
        <v>6</v>
      </c>
    </row>
    <row r="484" spans="1:7" s="5" customFormat="1" ht="24.75" customHeight="1">
      <c r="A484" s="9">
        <v>13</v>
      </c>
      <c r="B484" s="11">
        <f t="shared" si="19"/>
        <v>7</v>
      </c>
      <c r="C484" s="11" t="str">
        <f ca="1">IF(G484=$E$2+1,D469,INDIRECT(ADDRESS(4+MOD(IF(G484&lt;$E$2+1,G484,$E$2+$E$2+2-G484)-A484+2*$E$2+1,2*$E$2+1),3)))</f>
        <v>Player 10</v>
      </c>
      <c r="D484" s="9" t="str">
        <f ca="1" t="shared" si="18"/>
        <v>Player 12</v>
      </c>
      <c r="E484" s="9"/>
      <c r="F484" s="9"/>
      <c r="G484" s="5">
        <f>1+MOD(A484+D468-2,2*$E$2+1)</f>
        <v>7</v>
      </c>
    </row>
    <row r="485" spans="1:7" s="5" customFormat="1" ht="24.75" customHeight="1">
      <c r="A485" s="9">
        <v>14</v>
      </c>
      <c r="B485" s="11">
        <f t="shared" si="19"/>
        <v>0</v>
      </c>
      <c r="C485" s="11" t="str">
        <f ca="1">IF(G485=$E$2+1,D469,INDIRECT(ADDRESS(4+MOD(IF(G485&lt;$E$2+1,G485,$E$2+$E$2+2-G485)-A485+2*$E$2+1,2*$E$2+1),3)))</f>
        <v>Player 10</v>
      </c>
      <c r="D485" s="9" t="str">
        <f ca="1" t="shared" si="18"/>
        <v>Rest</v>
      </c>
      <c r="E485" s="9"/>
      <c r="F485" s="9"/>
      <c r="G485" s="5">
        <f>1+MOD(A485+D468-2,2*$E$2+1)</f>
        <v>8</v>
      </c>
    </row>
    <row r="486" spans="1:7" s="5" customFormat="1" ht="24.75" customHeight="1">
      <c r="A486" s="9">
        <v>15</v>
      </c>
      <c r="B486" s="11">
        <f t="shared" si="19"/>
        <v>7</v>
      </c>
      <c r="C486" s="11" t="str">
        <f ca="1">IF(G486=$E$2+1,D469,INDIRECT(ADDRESS(4+MOD(IF(G486&lt;$E$2+1,G486,$E$2+$E$2+2-G486)-A486+2*$E$2+1,2*$E$2+1),3)))</f>
        <v>Player 8</v>
      </c>
      <c r="D486" s="9" t="str">
        <f ca="1" t="shared" si="18"/>
        <v>Player 10</v>
      </c>
      <c r="E486" s="9"/>
      <c r="F486" s="9"/>
      <c r="G486" s="5">
        <f>1+MOD(A486+D468-2,2*$E$2+1)</f>
        <v>9</v>
      </c>
    </row>
    <row r="487" s="5" customFormat="1" ht="24.75" customHeight="1">
      <c r="F487" s="6"/>
    </row>
    <row r="488" s="5" customFormat="1" ht="24.75" customHeight="1">
      <c r="F488" s="6"/>
    </row>
    <row r="489" s="5" customFormat="1" ht="24.75" customHeight="1">
      <c r="F489" s="6"/>
    </row>
    <row r="490" s="5" customFormat="1" ht="24.75" customHeight="1">
      <c r="F490" s="6"/>
    </row>
    <row r="491" spans="1:4" s="5" customFormat="1" ht="24.75" customHeight="1">
      <c r="A491" s="5" t="s">
        <v>27</v>
      </c>
      <c r="C491" s="7" t="s">
        <v>28</v>
      </c>
      <c r="D491" s="8">
        <v>11</v>
      </c>
    </row>
    <row r="492" spans="3:4" s="5" customFormat="1" ht="24.75" customHeight="1">
      <c r="C492" s="7" t="s">
        <v>29</v>
      </c>
      <c r="D492" s="8" t="str">
        <f ca="1">INDIRECT(ADDRESS(3+D491,3))</f>
        <v>Player 11</v>
      </c>
    </row>
    <row r="493" s="5" customFormat="1" ht="24.75" customHeight="1"/>
    <row r="494" spans="1:7" s="5" customFormat="1" ht="24.75" customHeight="1">
      <c r="A494" s="9" t="s">
        <v>32</v>
      </c>
      <c r="B494" s="16" t="s">
        <v>5</v>
      </c>
      <c r="C494" s="11" t="s">
        <v>11</v>
      </c>
      <c r="D494" s="9" t="s">
        <v>10</v>
      </c>
      <c r="E494" s="10" t="s">
        <v>3</v>
      </c>
      <c r="F494" s="9" t="s">
        <v>4</v>
      </c>
      <c r="G494" s="5" t="s">
        <v>30</v>
      </c>
    </row>
    <row r="495" spans="1:7" s="5" customFormat="1" ht="24.75" customHeight="1">
      <c r="A495" s="9">
        <v>1</v>
      </c>
      <c r="B495" s="11">
        <f>IF(G495=$E$2+1,0,IF(G495&lt;$E$2+1,G495,$E$2+$E$2+2-G495))</f>
        <v>5</v>
      </c>
      <c r="C495" s="11" t="str">
        <f ca="1">IF(G495=$E$2+1,D492,INDIRECT(ADDRESS(4+MOD(IF(G495&lt;$E$2+1,G495,$E$2+$E$2+2-G495)-A495+2*$E$2+1,2*$E$2+1),3)))</f>
        <v>Player 5</v>
      </c>
      <c r="D495" s="9" t="str">
        <f aca="true" ca="1" t="shared" si="20" ref="D495:D509">IF(G495=$E$2+1,$F$3,INDIRECT(ADDRESS(4+MOD(IF(G495&lt;$E$2+1,$E$2+$E$2+2-G495,G495)-A495+2*$E$2+1,2*$E$2+1),3)))</f>
        <v>Player 11</v>
      </c>
      <c r="E495" s="10"/>
      <c r="F495" s="9"/>
      <c r="G495" s="5">
        <f>1+MOD(A495+D491-2,2*$E$2+1)</f>
        <v>11</v>
      </c>
    </row>
    <row r="496" spans="1:7" s="5" customFormat="1" ht="24.75" customHeight="1">
      <c r="A496" s="9">
        <v>2</v>
      </c>
      <c r="B496" s="11">
        <f aca="true" t="shared" si="21" ref="B496:B509">IF(G496=$E$2+1,0,IF(G496&lt;$E$2+1,G496,$E$2+$E$2+2-G496))</f>
        <v>4</v>
      </c>
      <c r="C496" s="11" t="str">
        <f ca="1">IF(G496=$E$2+1,D492,INDIRECT(ADDRESS(4+MOD(IF(G496&lt;$E$2+1,G496,$E$2+$E$2+2-G496)-A496+2*$E$2+1,2*$E$2+1),3)))</f>
        <v>Player 3</v>
      </c>
      <c r="D496" s="9" t="str">
        <f ca="1" t="shared" si="20"/>
        <v>Player 11</v>
      </c>
      <c r="E496" s="10"/>
      <c r="F496" s="9"/>
      <c r="G496" s="5">
        <f>1+MOD(A496+D491-2,2*$E$2+1)</f>
        <v>12</v>
      </c>
    </row>
    <row r="497" spans="1:7" s="5" customFormat="1" ht="24.75" customHeight="1">
      <c r="A497" s="9">
        <v>3</v>
      </c>
      <c r="B497" s="11">
        <f t="shared" si="21"/>
        <v>3</v>
      </c>
      <c r="C497" s="11" t="str">
        <f ca="1">IF(G497=$E$2+1,D492,INDIRECT(ADDRESS(4+MOD(IF(G497&lt;$E$2+1,G497,$E$2+$E$2+2-G497)-A497+2*$E$2+1,2*$E$2+1),3)))</f>
        <v>Player 1</v>
      </c>
      <c r="D497" s="9" t="str">
        <f ca="1" t="shared" si="20"/>
        <v>Player 11</v>
      </c>
      <c r="E497" s="9"/>
      <c r="F497" s="9"/>
      <c r="G497" s="5">
        <f>1+MOD(A497+D491-2,2*$E$2+1)</f>
        <v>13</v>
      </c>
    </row>
    <row r="498" spans="1:7" s="5" customFormat="1" ht="24.75" customHeight="1">
      <c r="A498" s="9">
        <v>4</v>
      </c>
      <c r="B498" s="11">
        <f t="shared" si="21"/>
        <v>2</v>
      </c>
      <c r="C498" s="11" t="str">
        <f ca="1">IF(G498=$E$2+1,D492,INDIRECT(ADDRESS(4+MOD(IF(G498&lt;$E$2+1,G498,$E$2+$E$2+2-G498)-A498+2*$E$2+1,2*$E$2+1),3)))</f>
        <v>Player 14</v>
      </c>
      <c r="D498" s="9" t="str">
        <f ca="1" t="shared" si="20"/>
        <v>Player 11</v>
      </c>
      <c r="E498" s="9"/>
      <c r="F498" s="9"/>
      <c r="G498" s="5">
        <f>1+MOD(A498+D491-2,2*$E$2+1)</f>
        <v>14</v>
      </c>
    </row>
    <row r="499" spans="1:7" s="5" customFormat="1" ht="24.75" customHeight="1">
      <c r="A499" s="9">
        <v>5</v>
      </c>
      <c r="B499" s="11">
        <f t="shared" si="21"/>
        <v>1</v>
      </c>
      <c r="C499" s="11" t="str">
        <f ca="1">IF(G499=$E$2+1,D492,INDIRECT(ADDRESS(4+MOD(IF(G499&lt;$E$2+1,G499,$E$2+$E$2+2-G499)-A499+2*$E$2+1,2*$E$2+1),3)))</f>
        <v>Player 12</v>
      </c>
      <c r="D499" s="9" t="str">
        <f ca="1" t="shared" si="20"/>
        <v>Player 11</v>
      </c>
      <c r="E499" s="9"/>
      <c r="F499" s="9"/>
      <c r="G499" s="5">
        <f>1+MOD(A499+D491-2,2*$E$2+1)</f>
        <v>15</v>
      </c>
    </row>
    <row r="500" spans="1:7" s="5" customFormat="1" ht="24.75" customHeight="1">
      <c r="A500" s="9">
        <v>6</v>
      </c>
      <c r="B500" s="11">
        <f t="shared" si="21"/>
        <v>1</v>
      </c>
      <c r="C500" s="11" t="str">
        <f ca="1">IF(G500=$E$2+1,D492,INDIRECT(ADDRESS(4+MOD(IF(G500&lt;$E$2+1,G500,$E$2+$E$2+2-G500)-A500+2*$E$2+1,2*$E$2+1),3)))</f>
        <v>Player 11</v>
      </c>
      <c r="D500" s="9" t="str">
        <f ca="1" t="shared" si="20"/>
        <v>Player 10</v>
      </c>
      <c r="E500" s="9"/>
      <c r="F500" s="9"/>
      <c r="G500" s="5">
        <f>1+MOD(A500+D491-2,2*$E$2+1)</f>
        <v>1</v>
      </c>
    </row>
    <row r="501" spans="1:7" s="5" customFormat="1" ht="24.75" customHeight="1">
      <c r="A501" s="9">
        <v>7</v>
      </c>
      <c r="B501" s="11">
        <f t="shared" si="21"/>
        <v>2</v>
      </c>
      <c r="C501" s="11" t="str">
        <f ca="1">IF(G501=$E$2+1,D492,INDIRECT(ADDRESS(4+MOD(IF(G501&lt;$E$2+1,G501,$E$2+$E$2+2-G501)-A501+2*$E$2+1,2*$E$2+1),3)))</f>
        <v>Player 11</v>
      </c>
      <c r="D501" s="9" t="str">
        <f ca="1" t="shared" si="20"/>
        <v>Player 8</v>
      </c>
      <c r="E501" s="9"/>
      <c r="F501" s="9"/>
      <c r="G501" s="5">
        <f>1+MOD(A501+D491-2,2*$E$2+1)</f>
        <v>2</v>
      </c>
    </row>
    <row r="502" spans="1:7" s="5" customFormat="1" ht="24.75" customHeight="1">
      <c r="A502" s="9">
        <v>8</v>
      </c>
      <c r="B502" s="11">
        <f t="shared" si="21"/>
        <v>3</v>
      </c>
      <c r="C502" s="11" t="str">
        <f ca="1">IF(G502=$E$2+1,D492,INDIRECT(ADDRESS(4+MOD(IF(G502&lt;$E$2+1,G502,$E$2+$E$2+2-G502)-A502+2*$E$2+1,2*$E$2+1),3)))</f>
        <v>Player 11</v>
      </c>
      <c r="D502" s="9" t="str">
        <f ca="1" t="shared" si="20"/>
        <v>Player 6</v>
      </c>
      <c r="E502" s="9"/>
      <c r="F502" s="9"/>
      <c r="G502" s="5">
        <f>1+MOD(A502+D491-2,2*$E$2+1)</f>
        <v>3</v>
      </c>
    </row>
    <row r="503" spans="1:7" s="5" customFormat="1" ht="24.75" customHeight="1">
      <c r="A503" s="9">
        <v>9</v>
      </c>
      <c r="B503" s="11">
        <f t="shared" si="21"/>
        <v>4</v>
      </c>
      <c r="C503" s="11" t="str">
        <f ca="1">IF(G503=$E$2+1,D492,INDIRECT(ADDRESS(4+MOD(IF(G503&lt;$E$2+1,G503,$E$2+$E$2+2-G503)-A503+2*$E$2+1,2*$E$2+1),3)))</f>
        <v>Player 11</v>
      </c>
      <c r="D503" s="9" t="str">
        <f ca="1" t="shared" si="20"/>
        <v>Player 4</v>
      </c>
      <c r="E503" s="9"/>
      <c r="F503" s="9"/>
      <c r="G503" s="5">
        <f>1+MOD(A503+D491-2,2*$E$2+1)</f>
        <v>4</v>
      </c>
    </row>
    <row r="504" spans="1:7" s="5" customFormat="1" ht="24.75" customHeight="1">
      <c r="A504" s="9">
        <v>10</v>
      </c>
      <c r="B504" s="11">
        <f t="shared" si="21"/>
        <v>5</v>
      </c>
      <c r="C504" s="11" t="str">
        <f ca="1">IF(G504=$E$2+1,D492,INDIRECT(ADDRESS(4+MOD(IF(G504&lt;$E$2+1,G504,$E$2+$E$2+2-G504)-A504+2*$E$2+1,2*$E$2+1),3)))</f>
        <v>Player 11</v>
      </c>
      <c r="D504" s="9" t="str">
        <f ca="1" t="shared" si="20"/>
        <v>Player 2</v>
      </c>
      <c r="E504" s="9"/>
      <c r="F504" s="9"/>
      <c r="G504" s="5">
        <f>1+MOD(A504+D491-2,2*$E$2+1)</f>
        <v>5</v>
      </c>
    </row>
    <row r="505" spans="1:7" s="5" customFormat="1" ht="24.75" customHeight="1">
      <c r="A505" s="9">
        <v>11</v>
      </c>
      <c r="B505" s="11">
        <f t="shared" si="21"/>
        <v>6</v>
      </c>
      <c r="C505" s="11" t="str">
        <f ca="1">IF(G505=$E$2+1,D492,INDIRECT(ADDRESS(4+MOD(IF(G505&lt;$E$2+1,G505,$E$2+$E$2+2-G505)-A505+2*$E$2+1,2*$E$2+1),3)))</f>
        <v>Player 11</v>
      </c>
      <c r="D505" s="9" t="str">
        <f ca="1" t="shared" si="20"/>
        <v>Player 15 or Rest</v>
      </c>
      <c r="E505" s="9"/>
      <c r="F505" s="9"/>
      <c r="G505" s="5">
        <f>1+MOD(A505+D491-2,2*$E$2+1)</f>
        <v>6</v>
      </c>
    </row>
    <row r="506" spans="1:7" s="5" customFormat="1" ht="24.75" customHeight="1">
      <c r="A506" s="9">
        <v>12</v>
      </c>
      <c r="B506" s="11">
        <f t="shared" si="21"/>
        <v>7</v>
      </c>
      <c r="C506" s="11" t="str">
        <f ca="1">IF(G506=$E$2+1,D492,INDIRECT(ADDRESS(4+MOD(IF(G506&lt;$E$2+1,G506,$E$2+$E$2+2-G506)-A506+2*$E$2+1,2*$E$2+1),3)))</f>
        <v>Player 11</v>
      </c>
      <c r="D506" s="9" t="str">
        <f ca="1" t="shared" si="20"/>
        <v>Player 13</v>
      </c>
      <c r="E506" s="9"/>
      <c r="F506" s="9"/>
      <c r="G506" s="5">
        <f>1+MOD(A506+D491-2,2*$E$2+1)</f>
        <v>7</v>
      </c>
    </row>
    <row r="507" spans="1:7" s="5" customFormat="1" ht="24.75" customHeight="1">
      <c r="A507" s="9">
        <v>13</v>
      </c>
      <c r="B507" s="11">
        <f t="shared" si="21"/>
        <v>0</v>
      </c>
      <c r="C507" s="11" t="str">
        <f ca="1">IF(G507=$E$2+1,D492,INDIRECT(ADDRESS(4+MOD(IF(G507&lt;$E$2+1,G507,$E$2+$E$2+2-G507)-A507+2*$E$2+1,2*$E$2+1),3)))</f>
        <v>Player 11</v>
      </c>
      <c r="D507" s="9" t="str">
        <f ca="1" t="shared" si="20"/>
        <v>Rest</v>
      </c>
      <c r="E507" s="9"/>
      <c r="F507" s="9"/>
      <c r="G507" s="5">
        <f>1+MOD(A507+D491-2,2*$E$2+1)</f>
        <v>8</v>
      </c>
    </row>
    <row r="508" spans="1:7" s="5" customFormat="1" ht="24.75" customHeight="1">
      <c r="A508" s="9">
        <v>14</v>
      </c>
      <c r="B508" s="11">
        <f t="shared" si="21"/>
        <v>7</v>
      </c>
      <c r="C508" s="11" t="str">
        <f ca="1">IF(G508=$E$2+1,D492,INDIRECT(ADDRESS(4+MOD(IF(G508&lt;$E$2+1,G508,$E$2+$E$2+2-G508)-A508+2*$E$2+1,2*$E$2+1),3)))</f>
        <v>Player 9</v>
      </c>
      <c r="D508" s="9" t="str">
        <f ca="1" t="shared" si="20"/>
        <v>Player 11</v>
      </c>
      <c r="E508" s="9"/>
      <c r="F508" s="9"/>
      <c r="G508" s="5">
        <f>1+MOD(A508+D491-2,2*$E$2+1)</f>
        <v>9</v>
      </c>
    </row>
    <row r="509" spans="1:7" s="5" customFormat="1" ht="24.75" customHeight="1">
      <c r="A509" s="9">
        <v>15</v>
      </c>
      <c r="B509" s="11">
        <f t="shared" si="21"/>
        <v>6</v>
      </c>
      <c r="C509" s="11" t="str">
        <f ca="1">IF(G509=$E$2+1,D492,INDIRECT(ADDRESS(4+MOD(IF(G509&lt;$E$2+1,G509,$E$2+$E$2+2-G509)-A509+2*$E$2+1,2*$E$2+1),3)))</f>
        <v>Player 7</v>
      </c>
      <c r="D509" s="9" t="str">
        <f ca="1" t="shared" si="20"/>
        <v>Player 11</v>
      </c>
      <c r="E509" s="9"/>
      <c r="F509" s="9"/>
      <c r="G509" s="5">
        <f>1+MOD(A509+D491-2,2*$E$2+1)</f>
        <v>10</v>
      </c>
    </row>
    <row r="510" s="5" customFormat="1" ht="24.75" customHeight="1">
      <c r="F510" s="6"/>
    </row>
    <row r="511" s="5" customFormat="1" ht="24.75" customHeight="1">
      <c r="F511" s="6"/>
    </row>
    <row r="512" s="5" customFormat="1" ht="24.75" customHeight="1">
      <c r="F512" s="6"/>
    </row>
    <row r="513" s="5" customFormat="1" ht="24.75" customHeight="1">
      <c r="F513" s="6"/>
    </row>
    <row r="514" spans="1:4" s="5" customFormat="1" ht="24.75" customHeight="1">
      <c r="A514" s="5" t="s">
        <v>27</v>
      </c>
      <c r="C514" s="7" t="s">
        <v>28</v>
      </c>
      <c r="D514" s="8">
        <v>12</v>
      </c>
    </row>
    <row r="515" spans="3:4" s="5" customFormat="1" ht="24.75" customHeight="1">
      <c r="C515" s="7" t="s">
        <v>29</v>
      </c>
      <c r="D515" s="8" t="str">
        <f ca="1">INDIRECT(ADDRESS(3+D514,3))</f>
        <v>Player 12</v>
      </c>
    </row>
    <row r="516" s="5" customFormat="1" ht="24.75" customHeight="1"/>
    <row r="517" spans="1:7" s="5" customFormat="1" ht="24.75" customHeight="1">
      <c r="A517" s="9" t="s">
        <v>32</v>
      </c>
      <c r="B517" s="16" t="s">
        <v>5</v>
      </c>
      <c r="C517" s="11" t="s">
        <v>11</v>
      </c>
      <c r="D517" s="9" t="s">
        <v>10</v>
      </c>
      <c r="E517" s="10" t="s">
        <v>3</v>
      </c>
      <c r="F517" s="9" t="s">
        <v>4</v>
      </c>
      <c r="G517" s="5" t="s">
        <v>30</v>
      </c>
    </row>
    <row r="518" spans="1:7" s="5" customFormat="1" ht="24.75" customHeight="1">
      <c r="A518" s="9">
        <v>1</v>
      </c>
      <c r="B518" s="11">
        <f>IF(G518=$E$2+1,0,IF(G518&lt;$E$2+1,G518,$E$2+$E$2+2-G518))</f>
        <v>4</v>
      </c>
      <c r="C518" s="11" t="str">
        <f ca="1">IF(G518=$E$2+1,D515,INDIRECT(ADDRESS(4+MOD(IF(G518&lt;$E$2+1,G518,$E$2+$E$2+2-G518)-A518+2*$E$2+1,2*$E$2+1),3)))</f>
        <v>Player 4</v>
      </c>
      <c r="D518" s="9" t="str">
        <f aca="true" ca="1" t="shared" si="22" ref="D518:D532">IF(G518=$E$2+1,$F$3,INDIRECT(ADDRESS(4+MOD(IF(G518&lt;$E$2+1,$E$2+$E$2+2-G518,G518)-A518+2*$E$2+1,2*$E$2+1),3)))</f>
        <v>Player 12</v>
      </c>
      <c r="E518" s="10"/>
      <c r="F518" s="9"/>
      <c r="G518" s="5">
        <f>1+MOD(A518+D514-2,2*$E$2+1)</f>
        <v>12</v>
      </c>
    </row>
    <row r="519" spans="1:7" s="5" customFormat="1" ht="24.75" customHeight="1">
      <c r="A519" s="9">
        <v>2</v>
      </c>
      <c r="B519" s="11">
        <f aca="true" t="shared" si="23" ref="B519:B532">IF(G519=$E$2+1,0,IF(G519&lt;$E$2+1,G519,$E$2+$E$2+2-G519))</f>
        <v>3</v>
      </c>
      <c r="C519" s="11" t="str">
        <f ca="1">IF(G519=$E$2+1,D515,INDIRECT(ADDRESS(4+MOD(IF(G519&lt;$E$2+1,G519,$E$2+$E$2+2-G519)-A519+2*$E$2+1,2*$E$2+1),3)))</f>
        <v>Player 2</v>
      </c>
      <c r="D519" s="9" t="str">
        <f ca="1" t="shared" si="22"/>
        <v>Player 12</v>
      </c>
      <c r="E519" s="10"/>
      <c r="F519" s="9"/>
      <c r="G519" s="5">
        <f>1+MOD(A519+D514-2,2*$E$2+1)</f>
        <v>13</v>
      </c>
    </row>
    <row r="520" spans="1:7" s="5" customFormat="1" ht="24.75" customHeight="1">
      <c r="A520" s="9">
        <v>3</v>
      </c>
      <c r="B520" s="11">
        <f t="shared" si="23"/>
        <v>2</v>
      </c>
      <c r="C520" s="11" t="str">
        <f ca="1">IF(G520=$E$2+1,D515,INDIRECT(ADDRESS(4+MOD(IF(G520&lt;$E$2+1,G520,$E$2+$E$2+2-G520)-A520+2*$E$2+1,2*$E$2+1),3)))</f>
        <v>Player 15 or Rest</v>
      </c>
      <c r="D520" s="9" t="str">
        <f ca="1" t="shared" si="22"/>
        <v>Player 12</v>
      </c>
      <c r="E520" s="9"/>
      <c r="F520" s="9"/>
      <c r="G520" s="5">
        <f>1+MOD(A520+D514-2,2*$E$2+1)</f>
        <v>14</v>
      </c>
    </row>
    <row r="521" spans="1:7" s="5" customFormat="1" ht="24.75" customHeight="1">
      <c r="A521" s="9">
        <v>4</v>
      </c>
      <c r="B521" s="11">
        <f t="shared" si="23"/>
        <v>1</v>
      </c>
      <c r="C521" s="11" t="str">
        <f ca="1">IF(G521=$E$2+1,D515,INDIRECT(ADDRESS(4+MOD(IF(G521&lt;$E$2+1,G521,$E$2+$E$2+2-G521)-A521+2*$E$2+1,2*$E$2+1),3)))</f>
        <v>Player 13</v>
      </c>
      <c r="D521" s="9" t="str">
        <f ca="1" t="shared" si="22"/>
        <v>Player 12</v>
      </c>
      <c r="E521" s="9"/>
      <c r="F521" s="9"/>
      <c r="G521" s="5">
        <f>1+MOD(A521+D514-2,2*$E$2+1)</f>
        <v>15</v>
      </c>
    </row>
    <row r="522" spans="1:7" s="5" customFormat="1" ht="24.75" customHeight="1">
      <c r="A522" s="9">
        <v>5</v>
      </c>
      <c r="B522" s="11">
        <f t="shared" si="23"/>
        <v>1</v>
      </c>
      <c r="C522" s="11" t="str">
        <f ca="1">IF(G522=$E$2+1,D515,INDIRECT(ADDRESS(4+MOD(IF(G522&lt;$E$2+1,G522,$E$2+$E$2+2-G522)-A522+2*$E$2+1,2*$E$2+1),3)))</f>
        <v>Player 12</v>
      </c>
      <c r="D522" s="9" t="str">
        <f ca="1" t="shared" si="22"/>
        <v>Player 11</v>
      </c>
      <c r="E522" s="9"/>
      <c r="F522" s="9"/>
      <c r="G522" s="5">
        <f>1+MOD(A522+D514-2,2*$E$2+1)</f>
        <v>1</v>
      </c>
    </row>
    <row r="523" spans="1:7" s="5" customFormat="1" ht="24.75" customHeight="1">
      <c r="A523" s="9">
        <v>6</v>
      </c>
      <c r="B523" s="11">
        <f t="shared" si="23"/>
        <v>2</v>
      </c>
      <c r="C523" s="11" t="str">
        <f ca="1">IF(G523=$E$2+1,D515,INDIRECT(ADDRESS(4+MOD(IF(G523&lt;$E$2+1,G523,$E$2+$E$2+2-G523)-A523+2*$E$2+1,2*$E$2+1),3)))</f>
        <v>Player 12</v>
      </c>
      <c r="D523" s="9" t="str">
        <f ca="1" t="shared" si="22"/>
        <v>Player 9</v>
      </c>
      <c r="E523" s="9"/>
      <c r="F523" s="9"/>
      <c r="G523" s="5">
        <f>1+MOD(A523+D514-2,2*$E$2+1)</f>
        <v>2</v>
      </c>
    </row>
    <row r="524" spans="1:7" s="5" customFormat="1" ht="24.75" customHeight="1">
      <c r="A524" s="9">
        <v>7</v>
      </c>
      <c r="B524" s="11">
        <f t="shared" si="23"/>
        <v>3</v>
      </c>
      <c r="C524" s="11" t="str">
        <f ca="1">IF(G524=$E$2+1,D515,INDIRECT(ADDRESS(4+MOD(IF(G524&lt;$E$2+1,G524,$E$2+$E$2+2-G524)-A524+2*$E$2+1,2*$E$2+1),3)))</f>
        <v>Player 12</v>
      </c>
      <c r="D524" s="9" t="str">
        <f ca="1" t="shared" si="22"/>
        <v>Player 7</v>
      </c>
      <c r="E524" s="9"/>
      <c r="F524" s="9"/>
      <c r="G524" s="5">
        <f>1+MOD(A524+D514-2,2*$E$2+1)</f>
        <v>3</v>
      </c>
    </row>
    <row r="525" spans="1:7" s="5" customFormat="1" ht="24.75" customHeight="1">
      <c r="A525" s="9">
        <v>8</v>
      </c>
      <c r="B525" s="11">
        <f t="shared" si="23"/>
        <v>4</v>
      </c>
      <c r="C525" s="11" t="str">
        <f ca="1">IF(G525=$E$2+1,D515,INDIRECT(ADDRESS(4+MOD(IF(G525&lt;$E$2+1,G525,$E$2+$E$2+2-G525)-A525+2*$E$2+1,2*$E$2+1),3)))</f>
        <v>Player 12</v>
      </c>
      <c r="D525" s="9" t="str">
        <f ca="1" t="shared" si="22"/>
        <v>Player 5</v>
      </c>
      <c r="E525" s="9"/>
      <c r="F525" s="9"/>
      <c r="G525" s="5">
        <f>1+MOD(A525+D514-2,2*$E$2+1)</f>
        <v>4</v>
      </c>
    </row>
    <row r="526" spans="1:7" s="5" customFormat="1" ht="24.75" customHeight="1">
      <c r="A526" s="9">
        <v>9</v>
      </c>
      <c r="B526" s="11">
        <f t="shared" si="23"/>
        <v>5</v>
      </c>
      <c r="C526" s="11" t="str">
        <f ca="1">IF(G526=$E$2+1,D515,INDIRECT(ADDRESS(4+MOD(IF(G526&lt;$E$2+1,G526,$E$2+$E$2+2-G526)-A526+2*$E$2+1,2*$E$2+1),3)))</f>
        <v>Player 12</v>
      </c>
      <c r="D526" s="9" t="str">
        <f ca="1" t="shared" si="22"/>
        <v>Player 3</v>
      </c>
      <c r="E526" s="9"/>
      <c r="F526" s="9"/>
      <c r="G526" s="5">
        <f>1+MOD(A526+D514-2,2*$E$2+1)</f>
        <v>5</v>
      </c>
    </row>
    <row r="527" spans="1:7" s="5" customFormat="1" ht="24.75" customHeight="1">
      <c r="A527" s="9">
        <v>10</v>
      </c>
      <c r="B527" s="11">
        <f t="shared" si="23"/>
        <v>6</v>
      </c>
      <c r="C527" s="11" t="str">
        <f ca="1">IF(G527=$E$2+1,D515,INDIRECT(ADDRESS(4+MOD(IF(G527&lt;$E$2+1,G527,$E$2+$E$2+2-G527)-A527+2*$E$2+1,2*$E$2+1),3)))</f>
        <v>Player 12</v>
      </c>
      <c r="D527" s="9" t="str">
        <f ca="1" t="shared" si="22"/>
        <v>Player 1</v>
      </c>
      <c r="E527" s="9"/>
      <c r="F527" s="9"/>
      <c r="G527" s="5">
        <f>1+MOD(A527+D514-2,2*$E$2+1)</f>
        <v>6</v>
      </c>
    </row>
    <row r="528" spans="1:7" s="5" customFormat="1" ht="24.75" customHeight="1">
      <c r="A528" s="9">
        <v>11</v>
      </c>
      <c r="B528" s="11">
        <f t="shared" si="23"/>
        <v>7</v>
      </c>
      <c r="C528" s="11" t="str">
        <f ca="1">IF(G528=$E$2+1,D515,INDIRECT(ADDRESS(4+MOD(IF(G528&lt;$E$2+1,G528,$E$2+$E$2+2-G528)-A528+2*$E$2+1,2*$E$2+1),3)))</f>
        <v>Player 12</v>
      </c>
      <c r="D528" s="9" t="str">
        <f ca="1" t="shared" si="22"/>
        <v>Player 14</v>
      </c>
      <c r="E528" s="9"/>
      <c r="F528" s="9"/>
      <c r="G528" s="5">
        <f>1+MOD(A528+D514-2,2*$E$2+1)</f>
        <v>7</v>
      </c>
    </row>
    <row r="529" spans="1:7" s="5" customFormat="1" ht="24.75" customHeight="1">
      <c r="A529" s="9">
        <v>12</v>
      </c>
      <c r="B529" s="11">
        <f t="shared" si="23"/>
        <v>0</v>
      </c>
      <c r="C529" s="11" t="str">
        <f ca="1">IF(G529=$E$2+1,D515,INDIRECT(ADDRESS(4+MOD(IF(G529&lt;$E$2+1,G529,$E$2+$E$2+2-G529)-A529+2*$E$2+1,2*$E$2+1),3)))</f>
        <v>Player 12</v>
      </c>
      <c r="D529" s="9" t="str">
        <f ca="1" t="shared" si="22"/>
        <v>Rest</v>
      </c>
      <c r="E529" s="9"/>
      <c r="F529" s="9"/>
      <c r="G529" s="5">
        <f>1+MOD(A529+D514-2,2*$E$2+1)</f>
        <v>8</v>
      </c>
    </row>
    <row r="530" spans="1:7" s="5" customFormat="1" ht="24.75" customHeight="1">
      <c r="A530" s="9">
        <v>13</v>
      </c>
      <c r="B530" s="11">
        <f t="shared" si="23"/>
        <v>7</v>
      </c>
      <c r="C530" s="11" t="str">
        <f ca="1">IF(G530=$E$2+1,D515,INDIRECT(ADDRESS(4+MOD(IF(G530&lt;$E$2+1,G530,$E$2+$E$2+2-G530)-A530+2*$E$2+1,2*$E$2+1),3)))</f>
        <v>Player 10</v>
      </c>
      <c r="D530" s="9" t="str">
        <f ca="1" t="shared" si="22"/>
        <v>Player 12</v>
      </c>
      <c r="E530" s="9"/>
      <c r="F530" s="9"/>
      <c r="G530" s="5">
        <f>1+MOD(A530+D514-2,2*$E$2+1)</f>
        <v>9</v>
      </c>
    </row>
    <row r="531" spans="1:7" s="5" customFormat="1" ht="24.75" customHeight="1">
      <c r="A531" s="9">
        <v>14</v>
      </c>
      <c r="B531" s="11">
        <f t="shared" si="23"/>
        <v>6</v>
      </c>
      <c r="C531" s="11" t="str">
        <f ca="1">IF(G531=$E$2+1,D515,INDIRECT(ADDRESS(4+MOD(IF(G531&lt;$E$2+1,G531,$E$2+$E$2+2-G531)-A531+2*$E$2+1,2*$E$2+1),3)))</f>
        <v>Player 8</v>
      </c>
      <c r="D531" s="9" t="str">
        <f ca="1" t="shared" si="22"/>
        <v>Player 12</v>
      </c>
      <c r="E531" s="9"/>
      <c r="F531" s="9"/>
      <c r="G531" s="5">
        <f>1+MOD(A531+D514-2,2*$E$2+1)</f>
        <v>10</v>
      </c>
    </row>
    <row r="532" spans="1:7" s="5" customFormat="1" ht="24.75" customHeight="1">
      <c r="A532" s="9">
        <v>15</v>
      </c>
      <c r="B532" s="11">
        <f t="shared" si="23"/>
        <v>5</v>
      </c>
      <c r="C532" s="11" t="str">
        <f ca="1">IF(G532=$E$2+1,D515,INDIRECT(ADDRESS(4+MOD(IF(G532&lt;$E$2+1,G532,$E$2+$E$2+2-G532)-A532+2*$E$2+1,2*$E$2+1),3)))</f>
        <v>Player 6</v>
      </c>
      <c r="D532" s="9" t="str">
        <f ca="1" t="shared" si="22"/>
        <v>Player 12</v>
      </c>
      <c r="E532" s="9"/>
      <c r="F532" s="9"/>
      <c r="G532" s="5">
        <f>1+MOD(A532+D514-2,2*$E$2+1)</f>
        <v>11</v>
      </c>
    </row>
    <row r="533" s="5" customFormat="1" ht="24.75" customHeight="1">
      <c r="F533" s="6"/>
    </row>
    <row r="534" s="5" customFormat="1" ht="24.75" customHeight="1">
      <c r="F534" s="6"/>
    </row>
    <row r="535" s="5" customFormat="1" ht="24.75" customHeight="1">
      <c r="F535" s="6"/>
    </row>
    <row r="536" s="5" customFormat="1" ht="24.75" customHeight="1">
      <c r="F536" s="6"/>
    </row>
    <row r="537" spans="1:4" s="5" customFormat="1" ht="24.75" customHeight="1">
      <c r="A537" s="5" t="s">
        <v>27</v>
      </c>
      <c r="C537" s="7" t="s">
        <v>28</v>
      </c>
      <c r="D537" s="8">
        <v>13</v>
      </c>
    </row>
    <row r="538" spans="3:4" s="5" customFormat="1" ht="24.75" customHeight="1">
      <c r="C538" s="7" t="s">
        <v>29</v>
      </c>
      <c r="D538" s="8" t="str">
        <f ca="1">INDIRECT(ADDRESS(3+D537,3))</f>
        <v>Player 13</v>
      </c>
    </row>
    <row r="539" s="5" customFormat="1" ht="24.75" customHeight="1"/>
    <row r="540" spans="1:7" s="5" customFormat="1" ht="24.75" customHeight="1">
      <c r="A540" s="9" t="s">
        <v>32</v>
      </c>
      <c r="B540" s="16" t="s">
        <v>5</v>
      </c>
      <c r="C540" s="11" t="s">
        <v>11</v>
      </c>
      <c r="D540" s="9" t="s">
        <v>10</v>
      </c>
      <c r="E540" s="10" t="s">
        <v>3</v>
      </c>
      <c r="F540" s="9" t="s">
        <v>4</v>
      </c>
      <c r="G540" s="5" t="s">
        <v>30</v>
      </c>
    </row>
    <row r="541" spans="1:7" s="5" customFormat="1" ht="24.75" customHeight="1">
      <c r="A541" s="9">
        <v>1</v>
      </c>
      <c r="B541" s="11">
        <f>IF(G541=$E$2+1,0,IF(G541&lt;$E$2+1,G541,$E$2+$E$2+2-G541))</f>
        <v>3</v>
      </c>
      <c r="C541" s="11" t="str">
        <f ca="1">IF(G541=$E$2+1,D538,INDIRECT(ADDRESS(4+MOD(IF(G541&lt;$E$2+1,G541,$E$2+$E$2+2-G541)-A541+2*$E$2+1,2*$E$2+1),3)))</f>
        <v>Player 3</v>
      </c>
      <c r="D541" s="9" t="str">
        <f aca="true" ca="1" t="shared" si="24" ref="D541:D555">IF(G541=$E$2+1,$F$3,INDIRECT(ADDRESS(4+MOD(IF(G541&lt;$E$2+1,$E$2+$E$2+2-G541,G541)-A541+2*$E$2+1,2*$E$2+1),3)))</f>
        <v>Player 13</v>
      </c>
      <c r="E541" s="10"/>
      <c r="F541" s="9"/>
      <c r="G541" s="5">
        <f>1+MOD(A541+D537-2,2*$E$2+1)</f>
        <v>13</v>
      </c>
    </row>
    <row r="542" spans="1:7" s="5" customFormat="1" ht="24.75" customHeight="1">
      <c r="A542" s="9">
        <v>2</v>
      </c>
      <c r="B542" s="11">
        <f aca="true" t="shared" si="25" ref="B542:B555">IF(G542=$E$2+1,0,IF(G542&lt;$E$2+1,G542,$E$2+$E$2+2-G542))</f>
        <v>2</v>
      </c>
      <c r="C542" s="11" t="str">
        <f ca="1">IF(G542=$E$2+1,D538,INDIRECT(ADDRESS(4+MOD(IF(G542&lt;$E$2+1,G542,$E$2+$E$2+2-G542)-A542+2*$E$2+1,2*$E$2+1),3)))</f>
        <v>Player 1</v>
      </c>
      <c r="D542" s="9" t="str">
        <f ca="1" t="shared" si="24"/>
        <v>Player 13</v>
      </c>
      <c r="E542" s="10"/>
      <c r="F542" s="9"/>
      <c r="G542" s="5">
        <f>1+MOD(A542+D537-2,2*$E$2+1)</f>
        <v>14</v>
      </c>
    </row>
    <row r="543" spans="1:7" s="5" customFormat="1" ht="24.75" customHeight="1">
      <c r="A543" s="9">
        <v>3</v>
      </c>
      <c r="B543" s="11">
        <f t="shared" si="25"/>
        <v>1</v>
      </c>
      <c r="C543" s="11" t="str">
        <f ca="1">IF(G543=$E$2+1,D538,INDIRECT(ADDRESS(4+MOD(IF(G543&lt;$E$2+1,G543,$E$2+$E$2+2-G543)-A543+2*$E$2+1,2*$E$2+1),3)))</f>
        <v>Player 14</v>
      </c>
      <c r="D543" s="9" t="str">
        <f ca="1" t="shared" si="24"/>
        <v>Player 13</v>
      </c>
      <c r="E543" s="9"/>
      <c r="F543" s="9"/>
      <c r="G543" s="5">
        <f>1+MOD(A543+D537-2,2*$E$2+1)</f>
        <v>15</v>
      </c>
    </row>
    <row r="544" spans="1:7" s="5" customFormat="1" ht="24.75" customHeight="1">
      <c r="A544" s="9">
        <v>4</v>
      </c>
      <c r="B544" s="11">
        <f t="shared" si="25"/>
        <v>1</v>
      </c>
      <c r="C544" s="11" t="str">
        <f ca="1">IF(G544=$E$2+1,D538,INDIRECT(ADDRESS(4+MOD(IF(G544&lt;$E$2+1,G544,$E$2+$E$2+2-G544)-A544+2*$E$2+1,2*$E$2+1),3)))</f>
        <v>Player 13</v>
      </c>
      <c r="D544" s="9" t="str">
        <f ca="1" t="shared" si="24"/>
        <v>Player 12</v>
      </c>
      <c r="E544" s="9"/>
      <c r="F544" s="9"/>
      <c r="G544" s="5">
        <f>1+MOD(A544+D537-2,2*$E$2+1)</f>
        <v>1</v>
      </c>
    </row>
    <row r="545" spans="1:7" s="5" customFormat="1" ht="24.75" customHeight="1">
      <c r="A545" s="9">
        <v>5</v>
      </c>
      <c r="B545" s="11">
        <f t="shared" si="25"/>
        <v>2</v>
      </c>
      <c r="C545" s="11" t="str">
        <f ca="1">IF(G545=$E$2+1,D538,INDIRECT(ADDRESS(4+MOD(IF(G545&lt;$E$2+1,G545,$E$2+$E$2+2-G545)-A545+2*$E$2+1,2*$E$2+1),3)))</f>
        <v>Player 13</v>
      </c>
      <c r="D545" s="9" t="str">
        <f ca="1" t="shared" si="24"/>
        <v>Player 10</v>
      </c>
      <c r="E545" s="9"/>
      <c r="F545" s="9"/>
      <c r="G545" s="5">
        <f>1+MOD(A545+D537-2,2*$E$2+1)</f>
        <v>2</v>
      </c>
    </row>
    <row r="546" spans="1:7" s="5" customFormat="1" ht="24.75" customHeight="1">
      <c r="A546" s="9">
        <v>6</v>
      </c>
      <c r="B546" s="11">
        <f t="shared" si="25"/>
        <v>3</v>
      </c>
      <c r="C546" s="11" t="str">
        <f ca="1">IF(G546=$E$2+1,D538,INDIRECT(ADDRESS(4+MOD(IF(G546&lt;$E$2+1,G546,$E$2+$E$2+2-G546)-A546+2*$E$2+1,2*$E$2+1),3)))</f>
        <v>Player 13</v>
      </c>
      <c r="D546" s="9" t="str">
        <f ca="1" t="shared" si="24"/>
        <v>Player 8</v>
      </c>
      <c r="E546" s="9"/>
      <c r="F546" s="9"/>
      <c r="G546" s="5">
        <f>1+MOD(A546+D537-2,2*$E$2+1)</f>
        <v>3</v>
      </c>
    </row>
    <row r="547" spans="1:7" s="5" customFormat="1" ht="24.75" customHeight="1">
      <c r="A547" s="9">
        <v>7</v>
      </c>
      <c r="B547" s="11">
        <f t="shared" si="25"/>
        <v>4</v>
      </c>
      <c r="C547" s="11" t="str">
        <f ca="1">IF(G547=$E$2+1,D538,INDIRECT(ADDRESS(4+MOD(IF(G547&lt;$E$2+1,G547,$E$2+$E$2+2-G547)-A547+2*$E$2+1,2*$E$2+1),3)))</f>
        <v>Player 13</v>
      </c>
      <c r="D547" s="9" t="str">
        <f ca="1" t="shared" si="24"/>
        <v>Player 6</v>
      </c>
      <c r="E547" s="9"/>
      <c r="F547" s="9"/>
      <c r="G547" s="5">
        <f>1+MOD(A547+D537-2,2*$E$2+1)</f>
        <v>4</v>
      </c>
    </row>
    <row r="548" spans="1:7" s="5" customFormat="1" ht="24.75" customHeight="1">
      <c r="A548" s="9">
        <v>8</v>
      </c>
      <c r="B548" s="11">
        <f t="shared" si="25"/>
        <v>5</v>
      </c>
      <c r="C548" s="11" t="str">
        <f ca="1">IF(G548=$E$2+1,D538,INDIRECT(ADDRESS(4+MOD(IF(G548&lt;$E$2+1,G548,$E$2+$E$2+2-G548)-A548+2*$E$2+1,2*$E$2+1),3)))</f>
        <v>Player 13</v>
      </c>
      <c r="D548" s="9" t="str">
        <f ca="1" t="shared" si="24"/>
        <v>Player 4</v>
      </c>
      <c r="E548" s="9"/>
      <c r="F548" s="9"/>
      <c r="G548" s="5">
        <f>1+MOD(A548+D537-2,2*$E$2+1)</f>
        <v>5</v>
      </c>
    </row>
    <row r="549" spans="1:7" s="5" customFormat="1" ht="24.75" customHeight="1">
      <c r="A549" s="9">
        <v>9</v>
      </c>
      <c r="B549" s="11">
        <f t="shared" si="25"/>
        <v>6</v>
      </c>
      <c r="C549" s="11" t="str">
        <f ca="1">IF(G549=$E$2+1,D538,INDIRECT(ADDRESS(4+MOD(IF(G549&lt;$E$2+1,G549,$E$2+$E$2+2-G549)-A549+2*$E$2+1,2*$E$2+1),3)))</f>
        <v>Player 13</v>
      </c>
      <c r="D549" s="9" t="str">
        <f ca="1" t="shared" si="24"/>
        <v>Player 2</v>
      </c>
      <c r="E549" s="9"/>
      <c r="F549" s="9"/>
      <c r="G549" s="5">
        <f>1+MOD(A549+D537-2,2*$E$2+1)</f>
        <v>6</v>
      </c>
    </row>
    <row r="550" spans="1:7" s="5" customFormat="1" ht="24.75" customHeight="1">
      <c r="A550" s="9">
        <v>10</v>
      </c>
      <c r="B550" s="11">
        <f t="shared" si="25"/>
        <v>7</v>
      </c>
      <c r="C550" s="11" t="str">
        <f ca="1">IF(G550=$E$2+1,D538,INDIRECT(ADDRESS(4+MOD(IF(G550&lt;$E$2+1,G550,$E$2+$E$2+2-G550)-A550+2*$E$2+1,2*$E$2+1),3)))</f>
        <v>Player 13</v>
      </c>
      <c r="D550" s="9" t="str">
        <f ca="1" t="shared" si="24"/>
        <v>Player 15 or Rest</v>
      </c>
      <c r="E550" s="9"/>
      <c r="F550" s="9"/>
      <c r="G550" s="5">
        <f>1+MOD(A550+D537-2,2*$E$2+1)</f>
        <v>7</v>
      </c>
    </row>
    <row r="551" spans="1:7" s="5" customFormat="1" ht="24.75" customHeight="1">
      <c r="A551" s="9">
        <v>11</v>
      </c>
      <c r="B551" s="11">
        <f t="shared" si="25"/>
        <v>0</v>
      </c>
      <c r="C551" s="11" t="str">
        <f ca="1">IF(G551=$E$2+1,D538,INDIRECT(ADDRESS(4+MOD(IF(G551&lt;$E$2+1,G551,$E$2+$E$2+2-G551)-A551+2*$E$2+1,2*$E$2+1),3)))</f>
        <v>Player 13</v>
      </c>
      <c r="D551" s="9" t="str">
        <f ca="1" t="shared" si="24"/>
        <v>Rest</v>
      </c>
      <c r="E551" s="9"/>
      <c r="F551" s="9"/>
      <c r="G551" s="5">
        <f>1+MOD(A551+D537-2,2*$E$2+1)</f>
        <v>8</v>
      </c>
    </row>
    <row r="552" spans="1:7" s="5" customFormat="1" ht="24.75" customHeight="1">
      <c r="A552" s="9">
        <v>12</v>
      </c>
      <c r="B552" s="11">
        <f t="shared" si="25"/>
        <v>7</v>
      </c>
      <c r="C552" s="11" t="str">
        <f ca="1">IF(G552=$E$2+1,D538,INDIRECT(ADDRESS(4+MOD(IF(G552&lt;$E$2+1,G552,$E$2+$E$2+2-G552)-A552+2*$E$2+1,2*$E$2+1),3)))</f>
        <v>Player 11</v>
      </c>
      <c r="D552" s="9" t="str">
        <f ca="1" t="shared" si="24"/>
        <v>Player 13</v>
      </c>
      <c r="E552" s="9"/>
      <c r="F552" s="9"/>
      <c r="G552" s="5">
        <f>1+MOD(A552+D537-2,2*$E$2+1)</f>
        <v>9</v>
      </c>
    </row>
    <row r="553" spans="1:7" s="5" customFormat="1" ht="24.75" customHeight="1">
      <c r="A553" s="9">
        <v>13</v>
      </c>
      <c r="B553" s="11">
        <f t="shared" si="25"/>
        <v>6</v>
      </c>
      <c r="C553" s="11" t="str">
        <f ca="1">IF(G553=$E$2+1,D538,INDIRECT(ADDRESS(4+MOD(IF(G553&lt;$E$2+1,G553,$E$2+$E$2+2-G553)-A553+2*$E$2+1,2*$E$2+1),3)))</f>
        <v>Player 9</v>
      </c>
      <c r="D553" s="9" t="str">
        <f ca="1" t="shared" si="24"/>
        <v>Player 13</v>
      </c>
      <c r="E553" s="9"/>
      <c r="F553" s="9"/>
      <c r="G553" s="5">
        <f>1+MOD(A553+D537-2,2*$E$2+1)</f>
        <v>10</v>
      </c>
    </row>
    <row r="554" spans="1:7" s="5" customFormat="1" ht="24.75" customHeight="1">
      <c r="A554" s="9">
        <v>14</v>
      </c>
      <c r="B554" s="11">
        <f t="shared" si="25"/>
        <v>5</v>
      </c>
      <c r="C554" s="11" t="str">
        <f ca="1">IF(G554=$E$2+1,D538,INDIRECT(ADDRESS(4+MOD(IF(G554&lt;$E$2+1,G554,$E$2+$E$2+2-G554)-A554+2*$E$2+1,2*$E$2+1),3)))</f>
        <v>Player 7</v>
      </c>
      <c r="D554" s="9" t="str">
        <f ca="1" t="shared" si="24"/>
        <v>Player 13</v>
      </c>
      <c r="E554" s="9"/>
      <c r="F554" s="9"/>
      <c r="G554" s="5">
        <f>1+MOD(A554+D537-2,2*$E$2+1)</f>
        <v>11</v>
      </c>
    </row>
    <row r="555" spans="1:7" s="5" customFormat="1" ht="24.75" customHeight="1">
      <c r="A555" s="9">
        <v>15</v>
      </c>
      <c r="B555" s="11">
        <f t="shared" si="25"/>
        <v>4</v>
      </c>
      <c r="C555" s="11" t="str">
        <f ca="1">IF(G555=$E$2+1,D538,INDIRECT(ADDRESS(4+MOD(IF(G555&lt;$E$2+1,G555,$E$2+$E$2+2-G555)-A555+2*$E$2+1,2*$E$2+1),3)))</f>
        <v>Player 5</v>
      </c>
      <c r="D555" s="9" t="str">
        <f ca="1" t="shared" si="24"/>
        <v>Player 13</v>
      </c>
      <c r="E555" s="9"/>
      <c r="F555" s="9"/>
      <c r="G555" s="5">
        <f>1+MOD(A555+D537-2,2*$E$2+1)</f>
        <v>12</v>
      </c>
    </row>
    <row r="556" s="5" customFormat="1" ht="24.75" customHeight="1">
      <c r="F556" s="6"/>
    </row>
    <row r="557" s="5" customFormat="1" ht="24.75" customHeight="1">
      <c r="F557" s="6"/>
    </row>
    <row r="558" s="5" customFormat="1" ht="24.75" customHeight="1">
      <c r="F558" s="6"/>
    </row>
    <row r="559" s="5" customFormat="1" ht="24.75" customHeight="1">
      <c r="F559" s="6"/>
    </row>
    <row r="560" spans="1:4" s="5" customFormat="1" ht="24.75" customHeight="1">
      <c r="A560" s="5" t="s">
        <v>27</v>
      </c>
      <c r="C560" s="7" t="s">
        <v>28</v>
      </c>
      <c r="D560" s="8">
        <v>14</v>
      </c>
    </row>
    <row r="561" spans="3:4" s="5" customFormat="1" ht="24.75" customHeight="1">
      <c r="C561" s="7" t="s">
        <v>29</v>
      </c>
      <c r="D561" s="8" t="str">
        <f ca="1">INDIRECT(ADDRESS(3+D560,3))</f>
        <v>Player 14</v>
      </c>
    </row>
    <row r="562" s="5" customFormat="1" ht="24.75" customHeight="1"/>
    <row r="563" spans="1:7" s="5" customFormat="1" ht="24.75" customHeight="1">
      <c r="A563" s="9" t="s">
        <v>32</v>
      </c>
      <c r="B563" s="16" t="s">
        <v>5</v>
      </c>
      <c r="C563" s="11" t="s">
        <v>11</v>
      </c>
      <c r="D563" s="9" t="s">
        <v>10</v>
      </c>
      <c r="E563" s="10" t="s">
        <v>3</v>
      </c>
      <c r="F563" s="9" t="s">
        <v>4</v>
      </c>
      <c r="G563" s="5" t="s">
        <v>30</v>
      </c>
    </row>
    <row r="564" spans="1:7" s="5" customFormat="1" ht="24.75" customHeight="1">
      <c r="A564" s="9">
        <v>1</v>
      </c>
      <c r="B564" s="11">
        <f>IF(G564=$E$2+1,0,IF(G564&lt;$E$2+1,G564,$E$2+$E$2+2-G564))</f>
        <v>2</v>
      </c>
      <c r="C564" s="11" t="str">
        <f ca="1">IF(G564=$E$2+1,D561,INDIRECT(ADDRESS(4+MOD(IF(G564&lt;$E$2+1,G564,$E$2+$E$2+2-G564)-A564+2*$E$2+1,2*$E$2+1),3)))</f>
        <v>Player 2</v>
      </c>
      <c r="D564" s="9" t="str">
        <f aca="true" ca="1" t="shared" si="26" ref="D564:D578">IF(G564=$E$2+1,$F$3,INDIRECT(ADDRESS(4+MOD(IF(G564&lt;$E$2+1,$E$2+$E$2+2-G564,G564)-A564+2*$E$2+1,2*$E$2+1),3)))</f>
        <v>Player 14</v>
      </c>
      <c r="E564" s="10"/>
      <c r="F564" s="9"/>
      <c r="G564" s="5">
        <f>1+MOD(A564+D560-2,2*$E$2+1)</f>
        <v>14</v>
      </c>
    </row>
    <row r="565" spans="1:7" s="5" customFormat="1" ht="24.75" customHeight="1">
      <c r="A565" s="9">
        <v>2</v>
      </c>
      <c r="B565" s="11">
        <f aca="true" t="shared" si="27" ref="B565:B578">IF(G565=$E$2+1,0,IF(G565&lt;$E$2+1,G565,$E$2+$E$2+2-G565))</f>
        <v>1</v>
      </c>
      <c r="C565" s="11" t="str">
        <f ca="1">IF(G565=$E$2+1,D561,INDIRECT(ADDRESS(4+MOD(IF(G565&lt;$E$2+1,G565,$E$2+$E$2+2-G565)-A565+2*$E$2+1,2*$E$2+1),3)))</f>
        <v>Player 15 or Rest</v>
      </c>
      <c r="D565" s="9" t="str">
        <f ca="1" t="shared" si="26"/>
        <v>Player 14</v>
      </c>
      <c r="E565" s="10"/>
      <c r="F565" s="9"/>
      <c r="G565" s="5">
        <f>1+MOD(A565+D560-2,2*$E$2+1)</f>
        <v>15</v>
      </c>
    </row>
    <row r="566" spans="1:7" s="5" customFormat="1" ht="24.75" customHeight="1">
      <c r="A566" s="9">
        <v>3</v>
      </c>
      <c r="B566" s="11">
        <f t="shared" si="27"/>
        <v>1</v>
      </c>
      <c r="C566" s="11" t="str">
        <f ca="1">IF(G566=$E$2+1,D561,INDIRECT(ADDRESS(4+MOD(IF(G566&lt;$E$2+1,G566,$E$2+$E$2+2-G566)-A566+2*$E$2+1,2*$E$2+1),3)))</f>
        <v>Player 14</v>
      </c>
      <c r="D566" s="9" t="str">
        <f ca="1" t="shared" si="26"/>
        <v>Player 13</v>
      </c>
      <c r="E566" s="9"/>
      <c r="F566" s="9"/>
      <c r="G566" s="5">
        <f>1+MOD(A566+D560-2,2*$E$2+1)</f>
        <v>1</v>
      </c>
    </row>
    <row r="567" spans="1:7" s="5" customFormat="1" ht="24.75" customHeight="1">
      <c r="A567" s="9">
        <v>4</v>
      </c>
      <c r="B567" s="11">
        <f t="shared" si="27"/>
        <v>2</v>
      </c>
      <c r="C567" s="11" t="str">
        <f ca="1">IF(G567=$E$2+1,D561,INDIRECT(ADDRESS(4+MOD(IF(G567&lt;$E$2+1,G567,$E$2+$E$2+2-G567)-A567+2*$E$2+1,2*$E$2+1),3)))</f>
        <v>Player 14</v>
      </c>
      <c r="D567" s="9" t="str">
        <f ca="1" t="shared" si="26"/>
        <v>Player 11</v>
      </c>
      <c r="E567" s="9"/>
      <c r="F567" s="9"/>
      <c r="G567" s="5">
        <f>1+MOD(A567+D560-2,2*$E$2+1)</f>
        <v>2</v>
      </c>
    </row>
    <row r="568" spans="1:7" s="5" customFormat="1" ht="24.75" customHeight="1">
      <c r="A568" s="9">
        <v>5</v>
      </c>
      <c r="B568" s="11">
        <f t="shared" si="27"/>
        <v>3</v>
      </c>
      <c r="C568" s="11" t="str">
        <f ca="1">IF(G568=$E$2+1,D561,INDIRECT(ADDRESS(4+MOD(IF(G568&lt;$E$2+1,G568,$E$2+$E$2+2-G568)-A568+2*$E$2+1,2*$E$2+1),3)))</f>
        <v>Player 14</v>
      </c>
      <c r="D568" s="9" t="str">
        <f ca="1" t="shared" si="26"/>
        <v>Player 9</v>
      </c>
      <c r="E568" s="9"/>
      <c r="F568" s="9"/>
      <c r="G568" s="5">
        <f>1+MOD(A568+D560-2,2*$E$2+1)</f>
        <v>3</v>
      </c>
    </row>
    <row r="569" spans="1:7" s="5" customFormat="1" ht="24.75" customHeight="1">
      <c r="A569" s="9">
        <v>6</v>
      </c>
      <c r="B569" s="11">
        <f t="shared" si="27"/>
        <v>4</v>
      </c>
      <c r="C569" s="11" t="str">
        <f ca="1">IF(G569=$E$2+1,D561,INDIRECT(ADDRESS(4+MOD(IF(G569&lt;$E$2+1,G569,$E$2+$E$2+2-G569)-A569+2*$E$2+1,2*$E$2+1),3)))</f>
        <v>Player 14</v>
      </c>
      <c r="D569" s="9" t="str">
        <f ca="1" t="shared" si="26"/>
        <v>Player 7</v>
      </c>
      <c r="E569" s="9"/>
      <c r="F569" s="9"/>
      <c r="G569" s="5">
        <f>1+MOD(A569+D560-2,2*$E$2+1)</f>
        <v>4</v>
      </c>
    </row>
    <row r="570" spans="1:7" s="5" customFormat="1" ht="24.75" customHeight="1">
      <c r="A570" s="9">
        <v>7</v>
      </c>
      <c r="B570" s="11">
        <f t="shared" si="27"/>
        <v>5</v>
      </c>
      <c r="C570" s="11" t="str">
        <f ca="1">IF(G570=$E$2+1,D561,INDIRECT(ADDRESS(4+MOD(IF(G570&lt;$E$2+1,G570,$E$2+$E$2+2-G570)-A570+2*$E$2+1,2*$E$2+1),3)))</f>
        <v>Player 14</v>
      </c>
      <c r="D570" s="9" t="str">
        <f ca="1" t="shared" si="26"/>
        <v>Player 5</v>
      </c>
      <c r="E570" s="9"/>
      <c r="F570" s="9"/>
      <c r="G570" s="5">
        <f>1+MOD(A570+D560-2,2*$E$2+1)</f>
        <v>5</v>
      </c>
    </row>
    <row r="571" spans="1:7" s="5" customFormat="1" ht="24.75" customHeight="1">
      <c r="A571" s="9">
        <v>8</v>
      </c>
      <c r="B571" s="11">
        <f t="shared" si="27"/>
        <v>6</v>
      </c>
      <c r="C571" s="11" t="str">
        <f ca="1">IF(G571=$E$2+1,D561,INDIRECT(ADDRESS(4+MOD(IF(G571&lt;$E$2+1,G571,$E$2+$E$2+2-G571)-A571+2*$E$2+1,2*$E$2+1),3)))</f>
        <v>Player 14</v>
      </c>
      <c r="D571" s="9" t="str">
        <f ca="1" t="shared" si="26"/>
        <v>Player 3</v>
      </c>
      <c r="E571" s="9"/>
      <c r="F571" s="9"/>
      <c r="G571" s="5">
        <f>1+MOD(A571+D560-2,2*$E$2+1)</f>
        <v>6</v>
      </c>
    </row>
    <row r="572" spans="1:7" s="5" customFormat="1" ht="24.75" customHeight="1">
      <c r="A572" s="9">
        <v>9</v>
      </c>
      <c r="B572" s="11">
        <f t="shared" si="27"/>
        <v>7</v>
      </c>
      <c r="C572" s="11" t="str">
        <f ca="1">IF(G572=$E$2+1,D561,INDIRECT(ADDRESS(4+MOD(IF(G572&lt;$E$2+1,G572,$E$2+$E$2+2-G572)-A572+2*$E$2+1,2*$E$2+1),3)))</f>
        <v>Player 14</v>
      </c>
      <c r="D572" s="9" t="str">
        <f ca="1" t="shared" si="26"/>
        <v>Player 1</v>
      </c>
      <c r="E572" s="9"/>
      <c r="F572" s="9"/>
      <c r="G572" s="5">
        <f>1+MOD(A572+D560-2,2*$E$2+1)</f>
        <v>7</v>
      </c>
    </row>
    <row r="573" spans="1:7" s="5" customFormat="1" ht="24.75" customHeight="1">
      <c r="A573" s="9">
        <v>10</v>
      </c>
      <c r="B573" s="11">
        <f t="shared" si="27"/>
        <v>0</v>
      </c>
      <c r="C573" s="11" t="str">
        <f ca="1">IF(G573=$E$2+1,D561,INDIRECT(ADDRESS(4+MOD(IF(G573&lt;$E$2+1,G573,$E$2+$E$2+2-G573)-A573+2*$E$2+1,2*$E$2+1),3)))</f>
        <v>Player 14</v>
      </c>
      <c r="D573" s="9" t="str">
        <f ca="1" t="shared" si="26"/>
        <v>Rest</v>
      </c>
      <c r="E573" s="9"/>
      <c r="F573" s="9"/>
      <c r="G573" s="5">
        <f>1+MOD(A573+D560-2,2*$E$2+1)</f>
        <v>8</v>
      </c>
    </row>
    <row r="574" spans="1:7" s="5" customFormat="1" ht="24.75" customHeight="1">
      <c r="A574" s="9">
        <v>11</v>
      </c>
      <c r="B574" s="11">
        <f t="shared" si="27"/>
        <v>7</v>
      </c>
      <c r="C574" s="11" t="str">
        <f ca="1">IF(G574=$E$2+1,D561,INDIRECT(ADDRESS(4+MOD(IF(G574&lt;$E$2+1,G574,$E$2+$E$2+2-G574)-A574+2*$E$2+1,2*$E$2+1),3)))</f>
        <v>Player 12</v>
      </c>
      <c r="D574" s="9" t="str">
        <f ca="1" t="shared" si="26"/>
        <v>Player 14</v>
      </c>
      <c r="E574" s="9"/>
      <c r="F574" s="9"/>
      <c r="G574" s="5">
        <f>1+MOD(A574+D560-2,2*$E$2+1)</f>
        <v>9</v>
      </c>
    </row>
    <row r="575" spans="1:7" s="5" customFormat="1" ht="24.75" customHeight="1">
      <c r="A575" s="9">
        <v>12</v>
      </c>
      <c r="B575" s="11">
        <f t="shared" si="27"/>
        <v>6</v>
      </c>
      <c r="C575" s="11" t="str">
        <f ca="1">IF(G575=$E$2+1,D561,INDIRECT(ADDRESS(4+MOD(IF(G575&lt;$E$2+1,G575,$E$2+$E$2+2-G575)-A575+2*$E$2+1,2*$E$2+1),3)))</f>
        <v>Player 10</v>
      </c>
      <c r="D575" s="9" t="str">
        <f ca="1" t="shared" si="26"/>
        <v>Player 14</v>
      </c>
      <c r="E575" s="9"/>
      <c r="F575" s="9"/>
      <c r="G575" s="5">
        <f>1+MOD(A575+D560-2,2*$E$2+1)</f>
        <v>10</v>
      </c>
    </row>
    <row r="576" spans="1:7" s="5" customFormat="1" ht="24.75" customHeight="1">
      <c r="A576" s="9">
        <v>13</v>
      </c>
      <c r="B576" s="11">
        <f t="shared" si="27"/>
        <v>5</v>
      </c>
      <c r="C576" s="11" t="str">
        <f ca="1">IF(G576=$E$2+1,D561,INDIRECT(ADDRESS(4+MOD(IF(G576&lt;$E$2+1,G576,$E$2+$E$2+2-G576)-A576+2*$E$2+1,2*$E$2+1),3)))</f>
        <v>Player 8</v>
      </c>
      <c r="D576" s="9" t="str">
        <f ca="1" t="shared" si="26"/>
        <v>Player 14</v>
      </c>
      <c r="E576" s="9"/>
      <c r="F576" s="9"/>
      <c r="G576" s="5">
        <f>1+MOD(A576+D560-2,2*$E$2+1)</f>
        <v>11</v>
      </c>
    </row>
    <row r="577" spans="1:7" s="5" customFormat="1" ht="24.75" customHeight="1">
      <c r="A577" s="9">
        <v>14</v>
      </c>
      <c r="B577" s="11">
        <f t="shared" si="27"/>
        <v>4</v>
      </c>
      <c r="C577" s="11" t="str">
        <f ca="1">IF(G577=$E$2+1,D561,INDIRECT(ADDRESS(4+MOD(IF(G577&lt;$E$2+1,G577,$E$2+$E$2+2-G577)-A577+2*$E$2+1,2*$E$2+1),3)))</f>
        <v>Player 6</v>
      </c>
      <c r="D577" s="9" t="str">
        <f ca="1" t="shared" si="26"/>
        <v>Player 14</v>
      </c>
      <c r="E577" s="9"/>
      <c r="F577" s="9"/>
      <c r="G577" s="5">
        <f>1+MOD(A577+D560-2,2*$E$2+1)</f>
        <v>12</v>
      </c>
    </row>
    <row r="578" spans="1:7" s="5" customFormat="1" ht="24.75" customHeight="1">
      <c r="A578" s="9">
        <v>15</v>
      </c>
      <c r="B578" s="11">
        <f t="shared" si="27"/>
        <v>3</v>
      </c>
      <c r="C578" s="11" t="str">
        <f ca="1">IF(G578=$E$2+1,D561,INDIRECT(ADDRESS(4+MOD(IF(G578&lt;$E$2+1,G578,$E$2+$E$2+2-G578)-A578+2*$E$2+1,2*$E$2+1),3)))</f>
        <v>Player 4</v>
      </c>
      <c r="D578" s="9" t="str">
        <f ca="1" t="shared" si="26"/>
        <v>Player 14</v>
      </c>
      <c r="E578" s="9"/>
      <c r="F578" s="9"/>
      <c r="G578" s="5">
        <f>1+MOD(A578+D560-2,2*$E$2+1)</f>
        <v>13</v>
      </c>
    </row>
    <row r="579" s="5" customFormat="1" ht="24.75" customHeight="1">
      <c r="F579" s="6"/>
    </row>
    <row r="580" s="5" customFormat="1" ht="24.75" customHeight="1">
      <c r="F580" s="6"/>
    </row>
    <row r="581" s="5" customFormat="1" ht="24.75" customHeight="1">
      <c r="F581" s="6"/>
    </row>
    <row r="582" s="5" customFormat="1" ht="24.75" customHeight="1">
      <c r="F582" s="6"/>
    </row>
    <row r="583" spans="1:4" s="5" customFormat="1" ht="24.75" customHeight="1">
      <c r="A583" s="5" t="s">
        <v>27</v>
      </c>
      <c r="C583" s="7" t="s">
        <v>28</v>
      </c>
      <c r="D583" s="8">
        <v>15</v>
      </c>
    </row>
    <row r="584" spans="3:4" s="5" customFormat="1" ht="24.75" customHeight="1">
      <c r="C584" s="7" t="s">
        <v>29</v>
      </c>
      <c r="D584" s="8" t="str">
        <f ca="1">INDIRECT(ADDRESS(3+D583,3))</f>
        <v>Player 15 or Rest</v>
      </c>
    </row>
    <row r="585" s="5" customFormat="1" ht="24.75" customHeight="1"/>
    <row r="586" spans="1:7" s="5" customFormat="1" ht="24.75" customHeight="1">
      <c r="A586" s="9" t="s">
        <v>32</v>
      </c>
      <c r="B586" s="16" t="s">
        <v>5</v>
      </c>
      <c r="C586" s="11" t="s">
        <v>11</v>
      </c>
      <c r="D586" s="9" t="s">
        <v>10</v>
      </c>
      <c r="E586" s="10" t="s">
        <v>3</v>
      </c>
      <c r="F586" s="9" t="s">
        <v>4</v>
      </c>
      <c r="G586" s="5" t="s">
        <v>30</v>
      </c>
    </row>
    <row r="587" spans="1:7" s="5" customFormat="1" ht="24.75" customHeight="1">
      <c r="A587" s="9">
        <v>1</v>
      </c>
      <c r="B587" s="11">
        <f>IF(G587=$E$2+1,0,IF(G587&lt;$E$2+1,G587,$E$2+$E$2+2-G587))</f>
        <v>1</v>
      </c>
      <c r="C587" s="11" t="str">
        <f ca="1">IF(G587=$E$2+1,D584,INDIRECT(ADDRESS(4+MOD(IF(G587&lt;$E$2+1,G587,$E$2+$E$2+2-G587)-A587+2*$E$2+1,2*$E$2+1),3)))</f>
        <v>Player 1</v>
      </c>
      <c r="D587" s="9" t="str">
        <f aca="true" ca="1" t="shared" si="28" ref="D587:D601">IF(G587=$E$2+1,$F$3,INDIRECT(ADDRESS(4+MOD(IF(G587&lt;$E$2+1,$E$2+$E$2+2-G587,G587)-A587+2*$E$2+1,2*$E$2+1),3)))</f>
        <v>Player 15 or Rest</v>
      </c>
      <c r="E587" s="10"/>
      <c r="F587" s="9"/>
      <c r="G587" s="5">
        <f>1+MOD(A587+D583-2,2*$E$2+1)</f>
        <v>15</v>
      </c>
    </row>
    <row r="588" spans="1:7" s="5" customFormat="1" ht="24.75" customHeight="1">
      <c r="A588" s="9">
        <v>2</v>
      </c>
      <c r="B588" s="11">
        <f aca="true" t="shared" si="29" ref="B588:B601">IF(G588=$E$2+1,0,IF(G588&lt;$E$2+1,G588,$E$2+$E$2+2-G588))</f>
        <v>1</v>
      </c>
      <c r="C588" s="11" t="str">
        <f ca="1">IF(G588=$E$2+1,D584,INDIRECT(ADDRESS(4+MOD(IF(G588&lt;$E$2+1,G588,$E$2+$E$2+2-G588)-A588+2*$E$2+1,2*$E$2+1),3)))</f>
        <v>Player 15 or Rest</v>
      </c>
      <c r="D588" s="9" t="str">
        <f ca="1" t="shared" si="28"/>
        <v>Player 14</v>
      </c>
      <c r="E588" s="10"/>
      <c r="F588" s="9"/>
      <c r="G588" s="5">
        <f>1+MOD(A588+D583-2,2*$E$2+1)</f>
        <v>1</v>
      </c>
    </row>
    <row r="589" spans="1:7" s="5" customFormat="1" ht="24.75" customHeight="1">
      <c r="A589" s="9">
        <v>3</v>
      </c>
      <c r="B589" s="11">
        <f t="shared" si="29"/>
        <v>2</v>
      </c>
      <c r="C589" s="11" t="str">
        <f ca="1">IF(G589=$E$2+1,D584,INDIRECT(ADDRESS(4+MOD(IF(G589&lt;$E$2+1,G589,$E$2+$E$2+2-G589)-A589+2*$E$2+1,2*$E$2+1),3)))</f>
        <v>Player 15 or Rest</v>
      </c>
      <c r="D589" s="9" t="str">
        <f ca="1" t="shared" si="28"/>
        <v>Player 12</v>
      </c>
      <c r="E589" s="9"/>
      <c r="F589" s="9"/>
      <c r="G589" s="5">
        <f>1+MOD(A589+D583-2,2*$E$2+1)</f>
        <v>2</v>
      </c>
    </row>
    <row r="590" spans="1:7" s="5" customFormat="1" ht="24.75" customHeight="1">
      <c r="A590" s="9">
        <v>4</v>
      </c>
      <c r="B590" s="11">
        <f t="shared" si="29"/>
        <v>3</v>
      </c>
      <c r="C590" s="11" t="str">
        <f ca="1">IF(G590=$E$2+1,D584,INDIRECT(ADDRESS(4+MOD(IF(G590&lt;$E$2+1,G590,$E$2+$E$2+2-G590)-A590+2*$E$2+1,2*$E$2+1),3)))</f>
        <v>Player 15 or Rest</v>
      </c>
      <c r="D590" s="9" t="str">
        <f ca="1" t="shared" si="28"/>
        <v>Player 10</v>
      </c>
      <c r="E590" s="9"/>
      <c r="F590" s="9"/>
      <c r="G590" s="5">
        <f>1+MOD(A590+D583-2,2*$E$2+1)</f>
        <v>3</v>
      </c>
    </row>
    <row r="591" spans="1:7" s="5" customFormat="1" ht="24.75" customHeight="1">
      <c r="A591" s="9">
        <v>5</v>
      </c>
      <c r="B591" s="11">
        <f t="shared" si="29"/>
        <v>4</v>
      </c>
      <c r="C591" s="11" t="str">
        <f ca="1">IF(G591=$E$2+1,D584,INDIRECT(ADDRESS(4+MOD(IF(G591&lt;$E$2+1,G591,$E$2+$E$2+2-G591)-A591+2*$E$2+1,2*$E$2+1),3)))</f>
        <v>Player 15 or Rest</v>
      </c>
      <c r="D591" s="9" t="str">
        <f ca="1" t="shared" si="28"/>
        <v>Player 8</v>
      </c>
      <c r="E591" s="9"/>
      <c r="F591" s="9"/>
      <c r="G591" s="5">
        <f>1+MOD(A591+D583-2,2*$E$2+1)</f>
        <v>4</v>
      </c>
    </row>
    <row r="592" spans="1:7" s="5" customFormat="1" ht="24.75" customHeight="1">
      <c r="A592" s="9">
        <v>6</v>
      </c>
      <c r="B592" s="11">
        <f t="shared" si="29"/>
        <v>5</v>
      </c>
      <c r="C592" s="11" t="str">
        <f ca="1">IF(G592=$E$2+1,D584,INDIRECT(ADDRESS(4+MOD(IF(G592&lt;$E$2+1,G592,$E$2+$E$2+2-G592)-A592+2*$E$2+1,2*$E$2+1),3)))</f>
        <v>Player 15 or Rest</v>
      </c>
      <c r="D592" s="9" t="str">
        <f ca="1" t="shared" si="28"/>
        <v>Player 6</v>
      </c>
      <c r="E592" s="9"/>
      <c r="F592" s="9"/>
      <c r="G592" s="5">
        <f>1+MOD(A592+D583-2,2*$E$2+1)</f>
        <v>5</v>
      </c>
    </row>
    <row r="593" spans="1:7" s="5" customFormat="1" ht="24.75" customHeight="1">
      <c r="A593" s="9">
        <v>7</v>
      </c>
      <c r="B593" s="11">
        <f t="shared" si="29"/>
        <v>6</v>
      </c>
      <c r="C593" s="11" t="str">
        <f ca="1">IF(G593=$E$2+1,D584,INDIRECT(ADDRESS(4+MOD(IF(G593&lt;$E$2+1,G593,$E$2+$E$2+2-G593)-A593+2*$E$2+1,2*$E$2+1),3)))</f>
        <v>Player 15 or Rest</v>
      </c>
      <c r="D593" s="9" t="str">
        <f ca="1" t="shared" si="28"/>
        <v>Player 4</v>
      </c>
      <c r="E593" s="9"/>
      <c r="F593" s="9"/>
      <c r="G593" s="5">
        <f>1+MOD(A593+D583-2,2*$E$2+1)</f>
        <v>6</v>
      </c>
    </row>
    <row r="594" spans="1:7" s="5" customFormat="1" ht="24.75" customHeight="1">
      <c r="A594" s="9">
        <v>8</v>
      </c>
      <c r="B594" s="11">
        <f t="shared" si="29"/>
        <v>7</v>
      </c>
      <c r="C594" s="11" t="str">
        <f ca="1">IF(G594=$E$2+1,D584,INDIRECT(ADDRESS(4+MOD(IF(G594&lt;$E$2+1,G594,$E$2+$E$2+2-G594)-A594+2*$E$2+1,2*$E$2+1),3)))</f>
        <v>Player 15 or Rest</v>
      </c>
      <c r="D594" s="9" t="str">
        <f ca="1" t="shared" si="28"/>
        <v>Player 2</v>
      </c>
      <c r="E594" s="9"/>
      <c r="F594" s="9"/>
      <c r="G594" s="5">
        <f>1+MOD(A594+D583-2,2*$E$2+1)</f>
        <v>7</v>
      </c>
    </row>
    <row r="595" spans="1:7" s="5" customFormat="1" ht="24.75" customHeight="1">
      <c r="A595" s="9">
        <v>9</v>
      </c>
      <c r="B595" s="11">
        <f t="shared" si="29"/>
        <v>0</v>
      </c>
      <c r="C595" s="11" t="str">
        <f ca="1">IF(G595=$E$2+1,D584,INDIRECT(ADDRESS(4+MOD(IF(G595&lt;$E$2+1,G595,$E$2+$E$2+2-G595)-A595+2*$E$2+1,2*$E$2+1),3)))</f>
        <v>Player 15 or Rest</v>
      </c>
      <c r="D595" s="9" t="str">
        <f ca="1" t="shared" si="28"/>
        <v>Rest</v>
      </c>
      <c r="E595" s="9"/>
      <c r="F595" s="9"/>
      <c r="G595" s="5">
        <f>1+MOD(A595+D583-2,2*$E$2+1)</f>
        <v>8</v>
      </c>
    </row>
    <row r="596" spans="1:7" s="5" customFormat="1" ht="24.75" customHeight="1">
      <c r="A596" s="9">
        <v>10</v>
      </c>
      <c r="B596" s="11">
        <f t="shared" si="29"/>
        <v>7</v>
      </c>
      <c r="C596" s="11" t="str">
        <f ca="1">IF(G596=$E$2+1,D584,INDIRECT(ADDRESS(4+MOD(IF(G596&lt;$E$2+1,G596,$E$2+$E$2+2-G596)-A596+2*$E$2+1,2*$E$2+1),3)))</f>
        <v>Player 13</v>
      </c>
      <c r="D596" s="9" t="str">
        <f ca="1" t="shared" si="28"/>
        <v>Player 15 or Rest</v>
      </c>
      <c r="E596" s="9"/>
      <c r="F596" s="9"/>
      <c r="G596" s="5">
        <f>1+MOD(A596+D583-2,2*$E$2+1)</f>
        <v>9</v>
      </c>
    </row>
    <row r="597" spans="1:7" s="5" customFormat="1" ht="24.75" customHeight="1">
      <c r="A597" s="9">
        <v>11</v>
      </c>
      <c r="B597" s="11">
        <f t="shared" si="29"/>
        <v>6</v>
      </c>
      <c r="C597" s="11" t="str">
        <f ca="1">IF(G597=$E$2+1,D584,INDIRECT(ADDRESS(4+MOD(IF(G597&lt;$E$2+1,G597,$E$2+$E$2+2-G597)-A597+2*$E$2+1,2*$E$2+1),3)))</f>
        <v>Player 11</v>
      </c>
      <c r="D597" s="9" t="str">
        <f ca="1" t="shared" si="28"/>
        <v>Player 15 or Rest</v>
      </c>
      <c r="E597" s="9"/>
      <c r="F597" s="9"/>
      <c r="G597" s="5">
        <f>1+MOD(A597+D583-2,2*$E$2+1)</f>
        <v>10</v>
      </c>
    </row>
    <row r="598" spans="1:7" s="5" customFormat="1" ht="24.75" customHeight="1">
      <c r="A598" s="9">
        <v>12</v>
      </c>
      <c r="B598" s="11">
        <f t="shared" si="29"/>
        <v>5</v>
      </c>
      <c r="C598" s="11" t="str">
        <f ca="1">IF(G598=$E$2+1,D584,INDIRECT(ADDRESS(4+MOD(IF(G598&lt;$E$2+1,G598,$E$2+$E$2+2-G598)-A598+2*$E$2+1,2*$E$2+1),3)))</f>
        <v>Player 9</v>
      </c>
      <c r="D598" s="9" t="str">
        <f ca="1" t="shared" si="28"/>
        <v>Player 15 or Rest</v>
      </c>
      <c r="E598" s="9"/>
      <c r="F598" s="9"/>
      <c r="G598" s="5">
        <f>1+MOD(A598+D583-2,2*$E$2+1)</f>
        <v>11</v>
      </c>
    </row>
    <row r="599" spans="1:7" s="5" customFormat="1" ht="24.75" customHeight="1">
      <c r="A599" s="9">
        <v>13</v>
      </c>
      <c r="B599" s="11">
        <f t="shared" si="29"/>
        <v>4</v>
      </c>
      <c r="C599" s="11" t="str">
        <f ca="1">IF(G599=$E$2+1,D584,INDIRECT(ADDRESS(4+MOD(IF(G599&lt;$E$2+1,G599,$E$2+$E$2+2-G599)-A599+2*$E$2+1,2*$E$2+1),3)))</f>
        <v>Player 7</v>
      </c>
      <c r="D599" s="9" t="str">
        <f ca="1" t="shared" si="28"/>
        <v>Player 15 or Rest</v>
      </c>
      <c r="E599" s="9"/>
      <c r="F599" s="9"/>
      <c r="G599" s="5">
        <f>1+MOD(A599+D583-2,2*$E$2+1)</f>
        <v>12</v>
      </c>
    </row>
    <row r="600" spans="1:7" s="5" customFormat="1" ht="24.75" customHeight="1">
      <c r="A600" s="9">
        <v>14</v>
      </c>
      <c r="B600" s="11">
        <f t="shared" si="29"/>
        <v>3</v>
      </c>
      <c r="C600" s="11" t="str">
        <f ca="1">IF(G600=$E$2+1,D584,INDIRECT(ADDRESS(4+MOD(IF(G600&lt;$E$2+1,G600,$E$2+$E$2+2-G600)-A600+2*$E$2+1,2*$E$2+1),3)))</f>
        <v>Player 5</v>
      </c>
      <c r="D600" s="9" t="str">
        <f ca="1" t="shared" si="28"/>
        <v>Player 15 or Rest</v>
      </c>
      <c r="E600" s="9"/>
      <c r="F600" s="9"/>
      <c r="G600" s="5">
        <f>1+MOD(A600+D583-2,2*$E$2+1)</f>
        <v>13</v>
      </c>
    </row>
    <row r="601" spans="1:7" s="5" customFormat="1" ht="24.75" customHeight="1">
      <c r="A601" s="9">
        <v>15</v>
      </c>
      <c r="B601" s="11">
        <f t="shared" si="29"/>
        <v>2</v>
      </c>
      <c r="C601" s="11" t="str">
        <f ca="1">IF(G601=$E$2+1,D584,INDIRECT(ADDRESS(4+MOD(IF(G601&lt;$E$2+1,G601,$E$2+$E$2+2-G601)-A601+2*$E$2+1,2*$E$2+1),3)))</f>
        <v>Player 3</v>
      </c>
      <c r="D601" s="9" t="str">
        <f ca="1" t="shared" si="28"/>
        <v>Player 15 or Rest</v>
      </c>
      <c r="E601" s="9"/>
      <c r="F601" s="9"/>
      <c r="G601" s="5">
        <f>1+MOD(A601+D583-2,2*$E$2+1)</f>
        <v>14</v>
      </c>
    </row>
    <row r="602" s="5" customFormat="1" ht="24.75" customHeight="1">
      <c r="F602" s="6"/>
    </row>
  </sheetData>
  <printOptions/>
  <pageMargins left="0.75" right="0.75" top="1" bottom="1" header="0.5" footer="0.5"/>
  <pageSetup horizontalDpi="600" verticalDpi="600" orientation="portrait" paperSize="9" r:id="rId1"/>
  <rowBreaks count="30" manualBreakCount="30">
    <brk id="20" max="255" man="1"/>
    <brk id="36" max="255" man="1"/>
    <brk id="52" max="255" man="1"/>
    <brk id="68" max="255" man="1"/>
    <brk id="84" max="255" man="1"/>
    <brk id="100" max="255" man="1"/>
    <brk id="116" max="255" man="1"/>
    <brk id="132" max="255" man="1"/>
    <brk id="148" max="255" man="1"/>
    <brk id="164" max="255" man="1"/>
    <brk id="180" max="255" man="1"/>
    <brk id="196" max="255" man="1"/>
    <brk id="211" max="255" man="1"/>
    <brk id="227" max="255" man="1"/>
    <brk id="244" max="255" man="1"/>
    <brk id="260" max="255" man="1"/>
    <brk id="283" max="255" man="1"/>
    <brk id="306" max="255" man="1"/>
    <brk id="329" max="255" man="1"/>
    <brk id="352" max="255" man="1"/>
    <brk id="375" max="255" man="1"/>
    <brk id="398" max="255" man="1"/>
    <brk id="421" max="255" man="1"/>
    <brk id="444" max="255" man="1"/>
    <brk id="467" max="255" man="1"/>
    <brk id="490" max="255" man="1"/>
    <brk id="513" max="255" man="1"/>
    <brk id="536" max="255" man="1"/>
    <brk id="559" max="255" man="1"/>
    <brk id="5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2005-05-10T19:40:38Z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