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<sst xmlns="http://schemas.openxmlformats.org/spreadsheetml/2006/main" count="387" uniqueCount="37">
  <si>
    <t>Player 1</t>
  </si>
  <si>
    <t>Player 2</t>
  </si>
  <si>
    <t>Player 3</t>
  </si>
  <si>
    <t>V</t>
  </si>
  <si>
    <t>Score</t>
  </si>
  <si>
    <t>N table</t>
  </si>
  <si>
    <t>Rest</t>
  </si>
  <si>
    <t>N Pls</t>
  </si>
  <si>
    <t>N tables</t>
  </si>
  <si>
    <t>Results</t>
  </si>
  <si>
    <t>Right</t>
  </si>
  <si>
    <t>Left</t>
  </si>
  <si>
    <t>Player 4</t>
  </si>
  <si>
    <t>p(m)=1+[(m-t+2n+1) on mod(2n+1)]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</si>
  <si>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</si>
  <si>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</si>
  <si>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</si>
  <si>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</si>
  <si>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</si>
  <si>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</si>
  <si>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</si>
  <si>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</si>
  <si>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</si>
  <si>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</si>
  <si>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</si>
  <si>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</si>
  <si>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>Player 19 or Rest</t>
  </si>
  <si>
    <t>Player 17</t>
  </si>
  <si>
    <t>Player 18</t>
  </si>
  <si>
    <t>Players Card</t>
  </si>
  <si>
    <t>N player</t>
  </si>
  <si>
    <t>Player</t>
  </si>
  <si>
    <t>N place</t>
  </si>
  <si>
    <t>m(p)=1+[(p+t+1) on mod(2n+1)]</t>
  </si>
  <si>
    <t>ENTER PLAYERS NAMES OR "REST"</t>
  </si>
  <si>
    <t>Lap</t>
  </si>
  <si>
    <t>N Lap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</si>
</sst>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6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7.25390625" style="0" customWidth="1"/>
    <col min="2" max="2" width="3.75390625" style="0" customWidth="1"/>
    <col min="3" max="4" width="30.75390625" style="0" customWidth="1"/>
    <col min="5" max="5" width="3.75390625" style="0" customWidth="1"/>
    <col min="6" max="6" width="10.75390625" style="3" customWidth="1"/>
  </cols>
  <sheetData>
    <row r="1" spans="1:4" ht="12.75">
      <c r="A1" t="s">
        <v>9</v>
      </c>
      <c r="C1" t="s">
        <v>33</v>
      </c>
      <c r="D1" t="s">
        <v>13</v>
      </c>
    </row>
    <row r="2" spans="1:5" ht="12.75">
      <c r="A2" t="s">
        <v>7</v>
      </c>
      <c r="C2" s="2">
        <v>19</v>
      </c>
      <c r="D2" s="1" t="s">
        <v>8</v>
      </c>
      <c r="E2">
        <f>FLOOR(C2/2,1)</f>
        <v>9</v>
      </c>
    </row>
    <row r="3" spans="3:6" ht="12.75">
      <c r="C3" s="4" t="s">
        <v>34</v>
      </c>
      <c r="F3" s="3" t="s">
        <v>6</v>
      </c>
    </row>
    <row r="4" spans="1:3" ht="12.75">
      <c r="A4">
        <v>1</v>
      </c>
      <c r="C4" t="s">
        <v>0</v>
      </c>
    </row>
    <row r="5" spans="1:3" ht="12.75">
      <c r="A5">
        <v>2</v>
      </c>
      <c r="C5" t="s">
        <v>1</v>
      </c>
    </row>
    <row r="6" spans="1:3" ht="12.75">
      <c r="A6">
        <v>3</v>
      </c>
      <c r="C6" t="s">
        <v>2</v>
      </c>
    </row>
    <row r="7" spans="1:3" ht="12.75">
      <c r="A7">
        <v>4</v>
      </c>
      <c r="C7" t="s">
        <v>12</v>
      </c>
    </row>
    <row r="8" spans="1:3" ht="12.75">
      <c r="A8">
        <v>5</v>
      </c>
      <c r="C8" t="s">
        <v>14</v>
      </c>
    </row>
    <row r="9" spans="1:3" ht="12.75">
      <c r="A9">
        <v>6</v>
      </c>
      <c r="C9" t="s">
        <v>15</v>
      </c>
    </row>
    <row r="10" spans="1:3" ht="12.75">
      <c r="A10">
        <v>7</v>
      </c>
      <c r="C10" t="s">
        <v>16</v>
      </c>
    </row>
    <row r="11" spans="1:3" ht="12.75">
      <c r="A11">
        <v>8</v>
      </c>
      <c r="C11" t="s">
        <v>17</v>
      </c>
    </row>
    <row r="12" spans="1:3" ht="12.75">
      <c r="A12">
        <v>9</v>
      </c>
      <c r="C12" t="s">
        <v>18</v>
      </c>
    </row>
    <row r="13" spans="1:3" ht="12.75">
      <c r="A13">
        <v>10</v>
      </c>
      <c r="C13" t="s">
        <v>19</v>
      </c>
    </row>
    <row r="14" spans="1:3" ht="12.75">
      <c r="A14">
        <v>11</v>
      </c>
      <c r="C14" t="s">
        <v>20</v>
      </c>
    </row>
    <row r="15" spans="1:3" ht="12.75">
      <c r="A15">
        <v>12</v>
      </c>
      <c r="C15" t="s">
        <v>21</v>
      </c>
    </row>
    <row r="16" spans="1:3" ht="12.75">
      <c r="A16">
        <v>13</v>
      </c>
      <c r="C16" t="s">
        <v>22</v>
      </c>
    </row>
    <row r="17" spans="1:3" ht="12.75">
      <c r="A17">
        <v>14</v>
      </c>
      <c r="C17" t="s">
        <v>23</v>
      </c>
    </row>
    <row r="18" spans="1:3" ht="12.75">
      <c r="A18">
        <v>15</v>
      </c>
      <c r="C18" t="s">
        <v>24</v>
      </c>
    </row>
    <row r="19" spans="1:3" ht="12.75">
      <c r="A19">
        <v>16</v>
      </c>
      <c r="C19" t="s">
        <v>25</v>
      </c>
    </row>
    <row r="20" spans="1:3" ht="12.75">
      <c r="A20">
        <v>17</v>
      </c>
      <c r="C20" t="s">
        <v>27</v>
      </c>
    </row>
    <row r="21" spans="1:3" ht="12.75">
      <c r="A21">
        <v>18</v>
      </c>
      <c r="C21" t="s">
        <v>28</v>
      </c>
    </row>
    <row r="22" spans="1:3" ht="12.75">
      <c r="A22">
        <v>19</v>
      </c>
      <c r="C22" t="s">
        <v>26</v>
      </c>
    </row>
    <row r="25" spans="1:6" s="5" customFormat="1" ht="24.75" customHeight="1">
      <c r="A25" s="5" t="s">
        <v>9</v>
      </c>
      <c r="F25" s="6"/>
    </row>
    <row r="26" spans="3:6" s="5" customFormat="1" ht="24.75" customHeight="1">
      <c r="C26" s="7" t="s">
        <v>35</v>
      </c>
      <c r="D26" s="8">
        <v>1</v>
      </c>
      <c r="F26" s="6"/>
    </row>
    <row r="27" s="5" customFormat="1" ht="24.75" customHeight="1">
      <c r="F27" s="6"/>
    </row>
    <row r="28" spans="1:6" s="5" customFormat="1" ht="24.75" customHeight="1">
      <c r="A28" s="9" t="s">
        <v>5</v>
      </c>
      <c r="B28" s="10" t="s">
        <v>3</v>
      </c>
      <c r="C28" s="11" t="s">
        <v>11</v>
      </c>
      <c r="D28" s="9" t="s">
        <v>10</v>
      </c>
      <c r="E28" s="10" t="s">
        <v>3</v>
      </c>
      <c r="F28" s="12" t="s">
        <v>4</v>
      </c>
    </row>
    <row r="29" spans="1:6" s="5" customFormat="1" ht="24.75" customHeight="1">
      <c r="A29" s="9">
        <v>1</v>
      </c>
      <c r="B29" s="9"/>
      <c r="C29" s="11" t="str">
        <f ca="1">INDIRECT(ADDRESS(4+MOD(1-D26+2*$E$2+1,2*$E$2+1),3))</f>
        <v>Player 1</v>
      </c>
      <c r="D29" s="9" t="str">
        <f ca="1">INDIRECT(ADDRESS(4+MOD(19-D26+2*$E$2+1,2*$E$2+1),3))</f>
        <v>Player 19 or Rest</v>
      </c>
      <c r="E29" s="9"/>
      <c r="F29" s="12"/>
    </row>
    <row r="30" spans="1:6" s="5" customFormat="1" ht="24.75" customHeight="1">
      <c r="A30" s="9">
        <v>2</v>
      </c>
      <c r="B30" s="9"/>
      <c r="C30" s="11" t="str">
        <f ca="1">INDIRECT(ADDRESS(4+MOD(2-D26+2*$E$2+1,2*$E$2+1),3))</f>
        <v>Player 2</v>
      </c>
      <c r="D30" s="9" t="str">
        <f ca="1">INDIRECT(ADDRESS(4+MOD(18-D26+2*$E$2+1,2*$E$2+1),3))</f>
        <v>Player 18</v>
      </c>
      <c r="E30" s="9"/>
      <c r="F30" s="12"/>
    </row>
    <row r="31" spans="1:6" s="5" customFormat="1" ht="24.75" customHeight="1">
      <c r="A31" s="9">
        <v>3</v>
      </c>
      <c r="B31" s="9"/>
      <c r="C31" s="11" t="str">
        <f ca="1">INDIRECT(ADDRESS(4+MOD(3-D26+2*$E$2+1,2*$E$2+1),3))</f>
        <v>Player 3</v>
      </c>
      <c r="D31" s="9" t="str">
        <f ca="1">INDIRECT(ADDRESS(4+MOD(17-D26+2*$E$2+1,2*$E$2+1),3))</f>
        <v>Player 17</v>
      </c>
      <c r="E31" s="9"/>
      <c r="F31" s="12"/>
    </row>
    <row r="32" spans="1:6" s="5" customFormat="1" ht="24.75" customHeight="1">
      <c r="A32" s="9">
        <v>4</v>
      </c>
      <c r="B32" s="9"/>
      <c r="C32" s="11" t="str">
        <f ca="1">INDIRECT(ADDRESS(4+MOD(4-D26+2*$E$2+1,2*$E$2+1),3))</f>
        <v>Player 4</v>
      </c>
      <c r="D32" s="9" t="str">
        <f ca="1">INDIRECT(ADDRESS(4+MOD(16-D26+2*$E$2+1,2*$E$2+1),3))</f>
        <v>Player 16</v>
      </c>
      <c r="E32" s="9"/>
      <c r="F32" s="12"/>
    </row>
    <row r="33" spans="1:6" s="5" customFormat="1" ht="24.75" customHeight="1">
      <c r="A33" s="9">
        <v>5</v>
      </c>
      <c r="B33" s="9"/>
      <c r="C33" s="11" t="str">
        <f ca="1">INDIRECT(ADDRESS(4+MOD(5-D26+2*$E$2+1,2*$E$2+1),3))</f>
        <v>Player 5</v>
      </c>
      <c r="D33" s="9" t="str">
        <f ca="1">INDIRECT(ADDRESS(4+MOD(15-D26+2*$E$2+1,2*$E$2+1),3))</f>
        <v>Player 15</v>
      </c>
      <c r="E33" s="9"/>
      <c r="F33" s="12"/>
    </row>
    <row r="34" spans="1:6" s="5" customFormat="1" ht="24.75" customHeight="1">
      <c r="A34" s="9">
        <v>6</v>
      </c>
      <c r="B34" s="9"/>
      <c r="C34" s="11" t="str">
        <f ca="1">INDIRECT(ADDRESS(4+MOD(6-D26+2*$E$2+1,2*$E$2+1),3))</f>
        <v>Player 6</v>
      </c>
      <c r="D34" s="9" t="str">
        <f ca="1">INDIRECT(ADDRESS(4+MOD(14-D26+2*$E$2+1,2*$E$2+1),3))</f>
        <v>Player 14</v>
      </c>
      <c r="E34" s="9"/>
      <c r="F34" s="12"/>
    </row>
    <row r="35" spans="1:6" s="5" customFormat="1" ht="24.75" customHeight="1">
      <c r="A35" s="9">
        <v>7</v>
      </c>
      <c r="B35" s="9"/>
      <c r="C35" s="11" t="str">
        <f ca="1">INDIRECT(ADDRESS(4+MOD(7-D26+2*$E$2+1,2*$E$2+1),3))</f>
        <v>Player 7</v>
      </c>
      <c r="D35" s="9" t="str">
        <f ca="1">INDIRECT(ADDRESS(4+MOD(13-D26+2*$E$2+1,2*$E$2+1),3))</f>
        <v>Player 13</v>
      </c>
      <c r="E35" s="9"/>
      <c r="F35" s="12"/>
    </row>
    <row r="36" spans="1:6" s="5" customFormat="1" ht="24.75" customHeight="1">
      <c r="A36" s="9">
        <v>8</v>
      </c>
      <c r="B36" s="9"/>
      <c r="C36" s="11" t="str">
        <f ca="1">INDIRECT(ADDRESS(4+MOD(8-D26+2*$E$2+1,2*$E$2+1),3))</f>
        <v>Player 8</v>
      </c>
      <c r="D36" s="9" t="str">
        <f ca="1">INDIRECT(ADDRESS(4+MOD(12-D26+2*$E$2+1,2*$E$2+1),3))</f>
        <v>Player 12</v>
      </c>
      <c r="E36" s="9"/>
      <c r="F36" s="12"/>
    </row>
    <row r="37" spans="1:6" s="5" customFormat="1" ht="24.75" customHeight="1">
      <c r="A37" s="9">
        <v>9</v>
      </c>
      <c r="B37" s="9"/>
      <c r="C37" s="11" t="str">
        <f ca="1">INDIRECT(ADDRESS(4+MOD(9-D26+2*$E$2+1,2*$E$2+1),3))</f>
        <v>Player 9</v>
      </c>
      <c r="D37" s="9" t="str">
        <f ca="1">INDIRECT(ADDRESS(4+MOD(11-D26+2*$E$2+1,2*$E$2+1),3))</f>
        <v>Player 11</v>
      </c>
      <c r="E37" s="9"/>
      <c r="F37" s="12"/>
    </row>
    <row r="38" spans="1:6" s="5" customFormat="1" ht="24.75" customHeight="1">
      <c r="A38" s="13"/>
      <c r="B38" s="13"/>
      <c r="C38" s="14" t="str">
        <f ca="1">INDIRECT(ADDRESS(4+MOD(10-D26+2*$E$2+1,2*$E$2+1),3))</f>
        <v>Player 10</v>
      </c>
      <c r="D38" s="13" t="s">
        <v>6</v>
      </c>
      <c r="E38" s="13"/>
      <c r="F38" s="15"/>
    </row>
    <row r="39" spans="1:6" s="5" customFormat="1" ht="24.75" customHeight="1">
      <c r="A39" s="13"/>
      <c r="B39" s="13"/>
      <c r="C39" s="14"/>
      <c r="D39" s="13"/>
      <c r="E39" s="13"/>
      <c r="F39" s="15"/>
    </row>
    <row r="40" spans="1:6" s="5" customFormat="1" ht="24.75" customHeight="1">
      <c r="A40" s="13"/>
      <c r="B40" s="13"/>
      <c r="C40" s="14"/>
      <c r="D40" s="13"/>
      <c r="E40" s="13"/>
      <c r="F40" s="15"/>
    </row>
    <row r="41" spans="1:6" s="5" customFormat="1" ht="24.75" customHeight="1">
      <c r="A41" s="13"/>
      <c r="B41" s="13"/>
      <c r="C41" s="14"/>
      <c r="D41" s="13"/>
      <c r="E41" s="13"/>
      <c r="F41" s="15"/>
    </row>
    <row r="42" s="5" customFormat="1" ht="24.75" customHeight="1">
      <c r="F42" s="6"/>
    </row>
    <row r="43" spans="1:6" s="5" customFormat="1" ht="24.75" customHeight="1">
      <c r="A43" s="5" t="s">
        <v>9</v>
      </c>
      <c r="F43" s="6"/>
    </row>
    <row r="44" spans="3:6" s="5" customFormat="1" ht="24.75" customHeight="1">
      <c r="C44" s="7" t="s">
        <v>35</v>
      </c>
      <c r="D44" s="8">
        <v>2</v>
      </c>
      <c r="F44" s="6"/>
    </row>
    <row r="45" s="5" customFormat="1" ht="24.75" customHeight="1">
      <c r="F45" s="6"/>
    </row>
    <row r="46" spans="1:6" s="5" customFormat="1" ht="24.75" customHeight="1">
      <c r="A46" s="9" t="s">
        <v>5</v>
      </c>
      <c r="B46" s="10" t="s">
        <v>3</v>
      </c>
      <c r="C46" s="11" t="s">
        <v>11</v>
      </c>
      <c r="D46" s="9" t="s">
        <v>10</v>
      </c>
      <c r="E46" s="10" t="s">
        <v>3</v>
      </c>
      <c r="F46" s="12" t="s">
        <v>4</v>
      </c>
    </row>
    <row r="47" spans="1:6" s="5" customFormat="1" ht="24.75" customHeight="1">
      <c r="A47" s="9">
        <v>1</v>
      </c>
      <c r="B47" s="9"/>
      <c r="C47" s="11" t="str">
        <f ca="1">INDIRECT(ADDRESS(4+MOD(1-D44+2*$E$2+1,2*$E$2+1),3))</f>
        <v>Player 19 or Rest</v>
      </c>
      <c r="D47" s="9" t="str">
        <f ca="1">INDIRECT(ADDRESS(4+MOD(19-D44+2*$E$2+1,2*$E$2+1),3))</f>
        <v>Player 18</v>
      </c>
      <c r="E47" s="9"/>
      <c r="F47" s="12"/>
    </row>
    <row r="48" spans="1:6" s="5" customFormat="1" ht="24.75" customHeight="1">
      <c r="A48" s="9">
        <v>2</v>
      </c>
      <c r="B48" s="9"/>
      <c r="C48" s="11" t="str">
        <f ca="1">INDIRECT(ADDRESS(4+MOD(2-D44+2*$E$2+1,2*$E$2+1),3))</f>
        <v>Player 1</v>
      </c>
      <c r="D48" s="9" t="str">
        <f ca="1">INDIRECT(ADDRESS(4+MOD(18-D44+2*$E$2+1,2*$E$2+1),3))</f>
        <v>Player 17</v>
      </c>
      <c r="E48" s="9"/>
      <c r="F48" s="12"/>
    </row>
    <row r="49" spans="1:6" s="5" customFormat="1" ht="24.75" customHeight="1">
      <c r="A49" s="9">
        <v>3</v>
      </c>
      <c r="B49" s="9"/>
      <c r="C49" s="11" t="str">
        <f ca="1">INDIRECT(ADDRESS(4+MOD(3-D44+2*$E$2+1,2*$E$2+1),3))</f>
        <v>Player 2</v>
      </c>
      <c r="D49" s="9" t="str">
        <f ca="1">INDIRECT(ADDRESS(4+MOD(17-D44+2*$E$2+1,2*$E$2+1),3))</f>
        <v>Player 16</v>
      </c>
      <c r="E49" s="9"/>
      <c r="F49" s="12"/>
    </row>
    <row r="50" spans="1:6" s="5" customFormat="1" ht="24.75" customHeight="1">
      <c r="A50" s="9">
        <v>4</v>
      </c>
      <c r="B50" s="9"/>
      <c r="C50" s="11" t="str">
        <f ca="1">INDIRECT(ADDRESS(4+MOD(4-D44+2*$E$2+1,2*$E$2+1),3))</f>
        <v>Player 3</v>
      </c>
      <c r="D50" s="9" t="str">
        <f ca="1">INDIRECT(ADDRESS(4+MOD(16-D44+2*$E$2+1,2*$E$2+1),3))</f>
        <v>Player 15</v>
      </c>
      <c r="E50" s="9"/>
      <c r="F50" s="12"/>
    </row>
    <row r="51" spans="1:6" s="5" customFormat="1" ht="24.75" customHeight="1">
      <c r="A51" s="9">
        <v>5</v>
      </c>
      <c r="B51" s="9"/>
      <c r="C51" s="11" t="str">
        <f ca="1">INDIRECT(ADDRESS(4+MOD(5-D44+2*$E$2+1,2*$E$2+1),3))</f>
        <v>Player 4</v>
      </c>
      <c r="D51" s="9" t="str">
        <f ca="1">INDIRECT(ADDRESS(4+MOD(15-D44+2*$E$2+1,2*$E$2+1),3))</f>
        <v>Player 14</v>
      </c>
      <c r="E51" s="9"/>
      <c r="F51" s="12"/>
    </row>
    <row r="52" spans="1:6" s="5" customFormat="1" ht="24.75" customHeight="1">
      <c r="A52" s="9">
        <v>6</v>
      </c>
      <c r="B52" s="9"/>
      <c r="C52" s="11" t="str">
        <f ca="1">INDIRECT(ADDRESS(4+MOD(6-D44+2*$E$2+1,2*$E$2+1),3))</f>
        <v>Player 5</v>
      </c>
      <c r="D52" s="9" t="str">
        <f ca="1">INDIRECT(ADDRESS(4+MOD(14-D44+2*$E$2+1,2*$E$2+1),3))</f>
        <v>Player 13</v>
      </c>
      <c r="E52" s="9"/>
      <c r="F52" s="12"/>
    </row>
    <row r="53" spans="1:6" s="5" customFormat="1" ht="24.75" customHeight="1">
      <c r="A53" s="9">
        <v>7</v>
      </c>
      <c r="B53" s="9"/>
      <c r="C53" s="11" t="str">
        <f ca="1">INDIRECT(ADDRESS(4+MOD(7-D44+2*$E$2+1,2*$E$2+1),3))</f>
        <v>Player 6</v>
      </c>
      <c r="D53" s="9" t="str">
        <f ca="1">INDIRECT(ADDRESS(4+MOD(13-D44+2*$E$2+1,2*$E$2+1),3))</f>
        <v>Player 12</v>
      </c>
      <c r="E53" s="9"/>
      <c r="F53" s="12"/>
    </row>
    <row r="54" spans="1:6" s="5" customFormat="1" ht="24.75" customHeight="1">
      <c r="A54" s="9">
        <v>8</v>
      </c>
      <c r="B54" s="9"/>
      <c r="C54" s="11" t="str">
        <f ca="1">INDIRECT(ADDRESS(4+MOD(8-D44+2*$E$2+1,2*$E$2+1),3))</f>
        <v>Player 7</v>
      </c>
      <c r="D54" s="9" t="str">
        <f ca="1">INDIRECT(ADDRESS(4+MOD(12-D44+2*$E$2+1,2*$E$2+1),3))</f>
        <v>Player 11</v>
      </c>
      <c r="E54" s="9"/>
      <c r="F54" s="12"/>
    </row>
    <row r="55" spans="1:6" s="5" customFormat="1" ht="24.75" customHeight="1">
      <c r="A55" s="9">
        <v>9</v>
      </c>
      <c r="B55" s="9"/>
      <c r="C55" s="11" t="str">
        <f ca="1">INDIRECT(ADDRESS(4+MOD(9-D44+2*$E$2+1,2*$E$2+1),3))</f>
        <v>Player 8</v>
      </c>
      <c r="D55" s="9" t="str">
        <f ca="1">INDIRECT(ADDRESS(4+MOD(11-D44+2*$E$2+1,2*$E$2+1),3))</f>
        <v>Player 10</v>
      </c>
      <c r="E55" s="9"/>
      <c r="F55" s="12"/>
    </row>
    <row r="56" spans="1:6" s="5" customFormat="1" ht="24.75" customHeight="1">
      <c r="A56" s="13"/>
      <c r="B56" s="13"/>
      <c r="C56" s="14" t="str">
        <f ca="1">INDIRECT(ADDRESS(4+MOD(10-D44+2*$E$2+1,2*$E$2+1),3))</f>
        <v>Player 9</v>
      </c>
      <c r="D56" s="13" t="s">
        <v>6</v>
      </c>
      <c r="E56" s="13"/>
      <c r="F56" s="15"/>
    </row>
    <row r="57" s="5" customFormat="1" ht="24.75" customHeight="1">
      <c r="F57" s="6"/>
    </row>
    <row r="58" s="5" customFormat="1" ht="24.75" customHeight="1">
      <c r="F58" s="6"/>
    </row>
    <row r="59" s="5" customFormat="1" ht="24.75" customHeight="1">
      <c r="F59" s="6"/>
    </row>
    <row r="60" s="5" customFormat="1" ht="24.75" customHeight="1">
      <c r="F60" s="6"/>
    </row>
    <row r="61" spans="1:6" s="5" customFormat="1" ht="24.75" customHeight="1">
      <c r="A61" s="5" t="s">
        <v>9</v>
      </c>
      <c r="F61" s="6"/>
    </row>
    <row r="62" spans="3:6" s="5" customFormat="1" ht="24.75" customHeight="1">
      <c r="C62" s="7" t="s">
        <v>35</v>
      </c>
      <c r="D62" s="8">
        <v>3</v>
      </c>
      <c r="F62" s="6"/>
    </row>
    <row r="63" s="5" customFormat="1" ht="24.75" customHeight="1">
      <c r="F63" s="6"/>
    </row>
    <row r="64" spans="1:6" s="5" customFormat="1" ht="24.75" customHeight="1">
      <c r="A64" s="9" t="s">
        <v>5</v>
      </c>
      <c r="B64" s="10" t="s">
        <v>3</v>
      </c>
      <c r="C64" s="11" t="s">
        <v>11</v>
      </c>
      <c r="D64" s="9" t="s">
        <v>10</v>
      </c>
      <c r="E64" s="10" t="s">
        <v>3</v>
      </c>
      <c r="F64" s="12" t="s">
        <v>4</v>
      </c>
    </row>
    <row r="65" spans="1:6" s="5" customFormat="1" ht="24.75" customHeight="1">
      <c r="A65" s="9">
        <v>1</v>
      </c>
      <c r="B65" s="9"/>
      <c r="C65" s="11" t="str">
        <f ca="1">INDIRECT(ADDRESS(4+MOD(1-D62+2*$E$2+1,2*$E$2+1),3))</f>
        <v>Player 18</v>
      </c>
      <c r="D65" s="9" t="str">
        <f ca="1">INDIRECT(ADDRESS(4+MOD(19-D62+2*$E$2+1,2*$E$2+1),3))</f>
        <v>Player 17</v>
      </c>
      <c r="E65" s="9"/>
      <c r="F65" s="12"/>
    </row>
    <row r="66" spans="1:6" s="5" customFormat="1" ht="24.75" customHeight="1">
      <c r="A66" s="9">
        <v>2</v>
      </c>
      <c r="B66" s="9"/>
      <c r="C66" s="11" t="str">
        <f ca="1">INDIRECT(ADDRESS(4+MOD(2-D62+2*$E$2+1,2*$E$2+1),3))</f>
        <v>Player 19 or Rest</v>
      </c>
      <c r="D66" s="9" t="str">
        <f ca="1">INDIRECT(ADDRESS(4+MOD(18-D62+2*$E$2+1,2*$E$2+1),3))</f>
        <v>Player 16</v>
      </c>
      <c r="E66" s="9"/>
      <c r="F66" s="12"/>
    </row>
    <row r="67" spans="1:6" s="5" customFormat="1" ht="24.75" customHeight="1">
      <c r="A67" s="9">
        <v>3</v>
      </c>
      <c r="B67" s="9"/>
      <c r="C67" s="11" t="str">
        <f ca="1">INDIRECT(ADDRESS(4+MOD(3-D62+2*$E$2+1,2*$E$2+1),3))</f>
        <v>Player 1</v>
      </c>
      <c r="D67" s="9" t="str">
        <f ca="1">INDIRECT(ADDRESS(4+MOD(17-D62+2*$E$2+1,2*$E$2+1),3))</f>
        <v>Player 15</v>
      </c>
      <c r="E67" s="9"/>
      <c r="F67" s="12"/>
    </row>
    <row r="68" spans="1:6" s="5" customFormat="1" ht="24.75" customHeight="1">
      <c r="A68" s="9">
        <v>4</v>
      </c>
      <c r="B68" s="9"/>
      <c r="C68" s="11" t="str">
        <f ca="1">INDIRECT(ADDRESS(4+MOD(4-D62+2*$E$2+1,2*$E$2+1),3))</f>
        <v>Player 2</v>
      </c>
      <c r="D68" s="9" t="str">
        <f ca="1">INDIRECT(ADDRESS(4+MOD(16-D62+2*$E$2+1,2*$E$2+1),3))</f>
        <v>Player 14</v>
      </c>
      <c r="E68" s="9"/>
      <c r="F68" s="12"/>
    </row>
    <row r="69" spans="1:6" s="5" customFormat="1" ht="24.75" customHeight="1">
      <c r="A69" s="9">
        <v>5</v>
      </c>
      <c r="B69" s="9"/>
      <c r="C69" s="11" t="str">
        <f ca="1">INDIRECT(ADDRESS(4+MOD(5-D62+2*$E$2+1,2*$E$2+1),3))</f>
        <v>Player 3</v>
      </c>
      <c r="D69" s="9" t="str">
        <f ca="1">INDIRECT(ADDRESS(4+MOD(15-D62+2*$E$2+1,2*$E$2+1),3))</f>
        <v>Player 13</v>
      </c>
      <c r="E69" s="9"/>
      <c r="F69" s="12"/>
    </row>
    <row r="70" spans="1:6" s="5" customFormat="1" ht="24.75" customHeight="1">
      <c r="A70" s="9">
        <v>6</v>
      </c>
      <c r="B70" s="9"/>
      <c r="C70" s="11" t="str">
        <f ca="1">INDIRECT(ADDRESS(4+MOD(6-D62+2*$E$2+1,2*$E$2+1),3))</f>
        <v>Player 4</v>
      </c>
      <c r="D70" s="9" t="str">
        <f ca="1">INDIRECT(ADDRESS(4+MOD(14-D62+2*$E$2+1,2*$E$2+1),3))</f>
        <v>Player 12</v>
      </c>
      <c r="E70" s="9"/>
      <c r="F70" s="12"/>
    </row>
    <row r="71" spans="1:6" s="5" customFormat="1" ht="24.75" customHeight="1">
      <c r="A71" s="9">
        <v>7</v>
      </c>
      <c r="B71" s="9"/>
      <c r="C71" s="11" t="str">
        <f ca="1">INDIRECT(ADDRESS(4+MOD(7-D62+2*$E$2+1,2*$E$2+1),3))</f>
        <v>Player 5</v>
      </c>
      <c r="D71" s="9" t="str">
        <f ca="1">INDIRECT(ADDRESS(4+MOD(13-D62+2*$E$2+1,2*$E$2+1),3))</f>
        <v>Player 11</v>
      </c>
      <c r="E71" s="9"/>
      <c r="F71" s="12"/>
    </row>
    <row r="72" spans="1:6" s="5" customFormat="1" ht="24.75" customHeight="1">
      <c r="A72" s="9">
        <v>8</v>
      </c>
      <c r="B72" s="9"/>
      <c r="C72" s="11" t="str">
        <f ca="1">INDIRECT(ADDRESS(4+MOD(8-D62+2*$E$2+1,2*$E$2+1),3))</f>
        <v>Player 6</v>
      </c>
      <c r="D72" s="9" t="str">
        <f ca="1">INDIRECT(ADDRESS(4+MOD(12-D62+2*$E$2+1,2*$E$2+1),3))</f>
        <v>Player 10</v>
      </c>
      <c r="E72" s="9"/>
      <c r="F72" s="12"/>
    </row>
    <row r="73" spans="1:6" s="5" customFormat="1" ht="24.75" customHeight="1">
      <c r="A73" s="9">
        <v>9</v>
      </c>
      <c r="B73" s="9"/>
      <c r="C73" s="11" t="str">
        <f ca="1">INDIRECT(ADDRESS(4+MOD(9-D62+2*$E$2+1,2*$E$2+1),3))</f>
        <v>Player 7</v>
      </c>
      <c r="D73" s="9" t="str">
        <f ca="1">INDIRECT(ADDRESS(4+MOD(11-D62+2*$E$2+1,2*$E$2+1),3))</f>
        <v>Player 9</v>
      </c>
      <c r="E73" s="9"/>
      <c r="F73" s="12"/>
    </row>
    <row r="74" spans="1:6" s="5" customFormat="1" ht="24.75" customHeight="1">
      <c r="A74" s="13"/>
      <c r="B74" s="13"/>
      <c r="C74" s="14" t="str">
        <f ca="1">INDIRECT(ADDRESS(4+MOD(10-D62+2*$E$2+1,2*$E$2+1),3))</f>
        <v>Player 8</v>
      </c>
      <c r="D74" s="13" t="s">
        <v>6</v>
      </c>
      <c r="E74" s="13"/>
      <c r="F74" s="15"/>
    </row>
    <row r="75" s="5" customFormat="1" ht="24.75" customHeight="1">
      <c r="F75" s="6"/>
    </row>
    <row r="76" s="5" customFormat="1" ht="24.75" customHeight="1">
      <c r="F76" s="6"/>
    </row>
    <row r="77" s="5" customFormat="1" ht="24.75" customHeight="1">
      <c r="F77" s="6"/>
    </row>
    <row r="78" s="5" customFormat="1" ht="24.75" customHeight="1">
      <c r="F78" s="6"/>
    </row>
    <row r="79" spans="1:6" s="5" customFormat="1" ht="24.75" customHeight="1">
      <c r="A79" s="5" t="s">
        <v>9</v>
      </c>
      <c r="F79" s="6"/>
    </row>
    <row r="80" spans="3:6" s="5" customFormat="1" ht="24.75" customHeight="1">
      <c r="C80" s="7" t="s">
        <v>35</v>
      </c>
      <c r="D80" s="8">
        <v>4</v>
      </c>
      <c r="F80" s="6"/>
    </row>
    <row r="81" s="5" customFormat="1" ht="24.75" customHeight="1">
      <c r="F81" s="6"/>
    </row>
    <row r="82" spans="1:6" s="5" customFormat="1" ht="24.75" customHeight="1">
      <c r="A82" s="9" t="s">
        <v>5</v>
      </c>
      <c r="B82" s="10" t="s">
        <v>3</v>
      </c>
      <c r="C82" s="11" t="s">
        <v>11</v>
      </c>
      <c r="D82" s="9" t="s">
        <v>10</v>
      </c>
      <c r="E82" s="10" t="s">
        <v>3</v>
      </c>
      <c r="F82" s="12" t="s">
        <v>4</v>
      </c>
    </row>
    <row r="83" spans="1:6" s="5" customFormat="1" ht="24.75" customHeight="1">
      <c r="A83" s="9">
        <v>1</v>
      </c>
      <c r="B83" s="9"/>
      <c r="C83" s="11" t="str">
        <f ca="1">INDIRECT(ADDRESS(4+MOD(1-D80+2*$E$2+1,2*$E$2+1),3))</f>
        <v>Player 17</v>
      </c>
      <c r="D83" s="9" t="str">
        <f ca="1">INDIRECT(ADDRESS(4+MOD(19-D80+2*$E$2+1,2*$E$2+1),3))</f>
        <v>Player 16</v>
      </c>
      <c r="E83" s="9"/>
      <c r="F83" s="12"/>
    </row>
    <row r="84" spans="1:6" s="5" customFormat="1" ht="24.75" customHeight="1">
      <c r="A84" s="9">
        <v>2</v>
      </c>
      <c r="B84" s="9"/>
      <c r="C84" s="11" t="str">
        <f ca="1">INDIRECT(ADDRESS(4+MOD(2-D80+2*$E$2+1,2*$E$2+1),3))</f>
        <v>Player 18</v>
      </c>
      <c r="D84" s="9" t="str">
        <f ca="1">INDIRECT(ADDRESS(4+MOD(18-D80+2*$E$2+1,2*$E$2+1),3))</f>
        <v>Player 15</v>
      </c>
      <c r="E84" s="9"/>
      <c r="F84" s="12"/>
    </row>
    <row r="85" spans="1:6" s="5" customFormat="1" ht="24.75" customHeight="1">
      <c r="A85" s="9">
        <v>3</v>
      </c>
      <c r="B85" s="9"/>
      <c r="C85" s="11" t="str">
        <f ca="1">INDIRECT(ADDRESS(4+MOD(3-D80+2*$E$2+1,2*$E$2+1),3))</f>
        <v>Player 19 or Rest</v>
      </c>
      <c r="D85" s="9" t="str">
        <f ca="1">INDIRECT(ADDRESS(4+MOD(17-D80+2*$E$2+1,2*$E$2+1),3))</f>
        <v>Player 14</v>
      </c>
      <c r="E85" s="9"/>
      <c r="F85" s="12"/>
    </row>
    <row r="86" spans="1:6" s="5" customFormat="1" ht="24.75" customHeight="1">
      <c r="A86" s="9">
        <v>4</v>
      </c>
      <c r="B86" s="9"/>
      <c r="C86" s="11" t="str">
        <f ca="1">INDIRECT(ADDRESS(4+MOD(4-D80+2*$E$2+1,2*$E$2+1),3))</f>
        <v>Player 1</v>
      </c>
      <c r="D86" s="9" t="str">
        <f ca="1">INDIRECT(ADDRESS(4+MOD(16-D80+2*$E$2+1,2*$E$2+1),3))</f>
        <v>Player 13</v>
      </c>
      <c r="E86" s="9"/>
      <c r="F86" s="12"/>
    </row>
    <row r="87" spans="1:6" s="5" customFormat="1" ht="24.75" customHeight="1">
      <c r="A87" s="9">
        <v>5</v>
      </c>
      <c r="B87" s="9"/>
      <c r="C87" s="11" t="str">
        <f ca="1">INDIRECT(ADDRESS(4+MOD(5-D80+2*$E$2+1,2*$E$2+1),3))</f>
        <v>Player 2</v>
      </c>
      <c r="D87" s="9" t="str">
        <f ca="1">INDIRECT(ADDRESS(4+MOD(15-D80+2*$E$2+1,2*$E$2+1),3))</f>
        <v>Player 12</v>
      </c>
      <c r="E87" s="9"/>
      <c r="F87" s="12"/>
    </row>
    <row r="88" spans="1:6" s="5" customFormat="1" ht="24.75" customHeight="1">
      <c r="A88" s="9">
        <v>6</v>
      </c>
      <c r="B88" s="9"/>
      <c r="C88" s="11" t="str">
        <f ca="1">INDIRECT(ADDRESS(4+MOD(6-D80+2*$E$2+1,2*$E$2+1),3))</f>
        <v>Player 3</v>
      </c>
      <c r="D88" s="9" t="str">
        <f ca="1">INDIRECT(ADDRESS(4+MOD(14-D80+2*$E$2+1,2*$E$2+1),3))</f>
        <v>Player 11</v>
      </c>
      <c r="E88" s="9"/>
      <c r="F88" s="12"/>
    </row>
    <row r="89" spans="1:6" s="5" customFormat="1" ht="24.75" customHeight="1">
      <c r="A89" s="9">
        <v>7</v>
      </c>
      <c r="B89" s="9"/>
      <c r="C89" s="11" t="str">
        <f ca="1">INDIRECT(ADDRESS(4+MOD(7-D80+2*$E$2+1,2*$E$2+1),3))</f>
        <v>Player 4</v>
      </c>
      <c r="D89" s="9" t="str">
        <f ca="1">INDIRECT(ADDRESS(4+MOD(13-D80+2*$E$2+1,2*$E$2+1),3))</f>
        <v>Player 10</v>
      </c>
      <c r="E89" s="9"/>
      <c r="F89" s="12"/>
    </row>
    <row r="90" spans="1:6" s="5" customFormat="1" ht="24.75" customHeight="1">
      <c r="A90" s="9">
        <v>8</v>
      </c>
      <c r="B90" s="9"/>
      <c r="C90" s="11" t="str">
        <f ca="1">INDIRECT(ADDRESS(4+MOD(8-D80+2*$E$2+1,2*$E$2+1),3))</f>
        <v>Player 5</v>
      </c>
      <c r="D90" s="9" t="str">
        <f ca="1">INDIRECT(ADDRESS(4+MOD(12-D80+2*$E$2+1,2*$E$2+1),3))</f>
        <v>Player 9</v>
      </c>
      <c r="E90" s="9"/>
      <c r="F90" s="12"/>
    </row>
    <row r="91" spans="1:6" s="5" customFormat="1" ht="24.75" customHeight="1">
      <c r="A91" s="9">
        <v>9</v>
      </c>
      <c r="B91" s="9"/>
      <c r="C91" s="11" t="str">
        <f ca="1">INDIRECT(ADDRESS(4+MOD(9-D80+2*$E$2+1,2*$E$2+1),3))</f>
        <v>Player 6</v>
      </c>
      <c r="D91" s="9" t="str">
        <f ca="1">INDIRECT(ADDRESS(4+MOD(11-D80+2*$E$2+1,2*$E$2+1),3))</f>
        <v>Player 8</v>
      </c>
      <c r="E91" s="9"/>
      <c r="F91" s="12"/>
    </row>
    <row r="92" spans="1:6" s="5" customFormat="1" ht="24.75" customHeight="1">
      <c r="A92" s="13"/>
      <c r="B92" s="13"/>
      <c r="C92" s="14" t="str">
        <f ca="1">INDIRECT(ADDRESS(4+MOD(10-D80+2*$E$2+1,2*$E$2+1),3))</f>
        <v>Player 7</v>
      </c>
      <c r="D92" s="13" t="s">
        <v>6</v>
      </c>
      <c r="E92" s="13"/>
      <c r="F92" s="15"/>
    </row>
    <row r="93" s="5" customFormat="1" ht="24.75" customHeight="1">
      <c r="F93" s="6"/>
    </row>
    <row r="94" s="5" customFormat="1" ht="24.75" customHeight="1">
      <c r="F94" s="6"/>
    </row>
    <row r="95" s="5" customFormat="1" ht="24.75" customHeight="1">
      <c r="F95" s="6"/>
    </row>
    <row r="96" s="5" customFormat="1" ht="24.75" customHeight="1">
      <c r="F96" s="6"/>
    </row>
    <row r="97" spans="1:6" s="5" customFormat="1" ht="24.75" customHeight="1">
      <c r="A97" s="5" t="s">
        <v>9</v>
      </c>
      <c r="F97" s="6"/>
    </row>
    <row r="98" spans="3:6" s="5" customFormat="1" ht="24.75" customHeight="1">
      <c r="C98" s="7" t="s">
        <v>35</v>
      </c>
      <c r="D98" s="8">
        <v>5</v>
      </c>
      <c r="F98" s="6"/>
    </row>
    <row r="99" s="5" customFormat="1" ht="24.75" customHeight="1">
      <c r="F99" s="6"/>
    </row>
    <row r="100" spans="1:6" s="5" customFormat="1" ht="24.75" customHeight="1">
      <c r="A100" s="9" t="s">
        <v>5</v>
      </c>
      <c r="B100" s="10" t="s">
        <v>3</v>
      </c>
      <c r="C100" s="11" t="s">
        <v>11</v>
      </c>
      <c r="D100" s="9" t="s">
        <v>10</v>
      </c>
      <c r="E100" s="10" t="s">
        <v>3</v>
      </c>
      <c r="F100" s="12" t="s">
        <v>4</v>
      </c>
    </row>
    <row r="101" spans="1:6" s="5" customFormat="1" ht="24.75" customHeight="1">
      <c r="A101" s="9">
        <v>1</v>
      </c>
      <c r="B101" s="9"/>
      <c r="C101" s="11" t="str">
        <f ca="1">INDIRECT(ADDRESS(4+MOD(1-D98+2*$E$2+1,2*$E$2+1),3))</f>
        <v>Player 16</v>
      </c>
      <c r="D101" s="9" t="str">
        <f ca="1">INDIRECT(ADDRESS(4+MOD(19-D98+2*$E$2+1,2*$E$2+1),3))</f>
        <v>Player 15</v>
      </c>
      <c r="E101" s="9"/>
      <c r="F101" s="12"/>
    </row>
    <row r="102" spans="1:6" s="5" customFormat="1" ht="24.75" customHeight="1">
      <c r="A102" s="9">
        <v>2</v>
      </c>
      <c r="B102" s="9"/>
      <c r="C102" s="11" t="str">
        <f ca="1">INDIRECT(ADDRESS(4+MOD(2-D98+2*$E$2+1,2*$E$2+1),3))</f>
        <v>Player 17</v>
      </c>
      <c r="D102" s="9" t="str">
        <f ca="1">INDIRECT(ADDRESS(4+MOD(18-D98+2*$E$2+1,2*$E$2+1),3))</f>
        <v>Player 14</v>
      </c>
      <c r="E102" s="9"/>
      <c r="F102" s="12"/>
    </row>
    <row r="103" spans="1:6" s="5" customFormat="1" ht="24.75" customHeight="1">
      <c r="A103" s="9">
        <v>3</v>
      </c>
      <c r="B103" s="9"/>
      <c r="C103" s="11" t="str">
        <f ca="1">INDIRECT(ADDRESS(4+MOD(3-D98+2*$E$2+1,2*$E$2+1),3))</f>
        <v>Player 18</v>
      </c>
      <c r="D103" s="9" t="str">
        <f ca="1">INDIRECT(ADDRESS(4+MOD(17-D98+2*$E$2+1,2*$E$2+1),3))</f>
        <v>Player 13</v>
      </c>
      <c r="E103" s="9"/>
      <c r="F103" s="12"/>
    </row>
    <row r="104" spans="1:6" s="5" customFormat="1" ht="24.75" customHeight="1">
      <c r="A104" s="9">
        <v>4</v>
      </c>
      <c r="B104" s="9"/>
      <c r="C104" s="11" t="str">
        <f ca="1">INDIRECT(ADDRESS(4+MOD(4-D98+2*$E$2+1,2*$E$2+1),3))</f>
        <v>Player 19 or Rest</v>
      </c>
      <c r="D104" s="9" t="str">
        <f ca="1">INDIRECT(ADDRESS(4+MOD(16-D98+2*$E$2+1,2*$E$2+1),3))</f>
        <v>Player 12</v>
      </c>
      <c r="E104" s="9"/>
      <c r="F104" s="12"/>
    </row>
    <row r="105" spans="1:6" s="5" customFormat="1" ht="24.75" customHeight="1">
      <c r="A105" s="9">
        <v>5</v>
      </c>
      <c r="B105" s="9"/>
      <c r="C105" s="11" t="str">
        <f ca="1">INDIRECT(ADDRESS(4+MOD(5-D98+2*$E$2+1,2*$E$2+1),3))</f>
        <v>Player 1</v>
      </c>
      <c r="D105" s="9" t="str">
        <f ca="1">INDIRECT(ADDRESS(4+MOD(15-D98+2*$E$2+1,2*$E$2+1),3))</f>
        <v>Player 11</v>
      </c>
      <c r="E105" s="9"/>
      <c r="F105" s="12"/>
    </row>
    <row r="106" spans="1:6" s="5" customFormat="1" ht="24.75" customHeight="1">
      <c r="A106" s="9">
        <v>6</v>
      </c>
      <c r="B106" s="9"/>
      <c r="C106" s="11" t="str">
        <f ca="1">INDIRECT(ADDRESS(4+MOD(6-D98+2*$E$2+1,2*$E$2+1),3))</f>
        <v>Player 2</v>
      </c>
      <c r="D106" s="9" t="str">
        <f ca="1">INDIRECT(ADDRESS(4+MOD(14-D98+2*$E$2+1,2*$E$2+1),3))</f>
        <v>Player 10</v>
      </c>
      <c r="E106" s="9"/>
      <c r="F106" s="12"/>
    </row>
    <row r="107" spans="1:6" s="5" customFormat="1" ht="24.75" customHeight="1">
      <c r="A107" s="9">
        <v>7</v>
      </c>
      <c r="B107" s="9"/>
      <c r="C107" s="11" t="str">
        <f ca="1">INDIRECT(ADDRESS(4+MOD(7-D98+2*$E$2+1,2*$E$2+1),3))</f>
        <v>Player 3</v>
      </c>
      <c r="D107" s="9" t="str">
        <f ca="1">INDIRECT(ADDRESS(4+MOD(13-D98+2*$E$2+1,2*$E$2+1),3))</f>
        <v>Player 9</v>
      </c>
      <c r="E107" s="9"/>
      <c r="F107" s="12"/>
    </row>
    <row r="108" spans="1:6" s="5" customFormat="1" ht="24.75" customHeight="1">
      <c r="A108" s="9">
        <v>8</v>
      </c>
      <c r="B108" s="9"/>
      <c r="C108" s="11" t="str">
        <f ca="1">INDIRECT(ADDRESS(4+MOD(8-D98+2*$E$2+1,2*$E$2+1),3))</f>
        <v>Player 4</v>
      </c>
      <c r="D108" s="9" t="str">
        <f ca="1">INDIRECT(ADDRESS(4+MOD(12-D98+2*$E$2+1,2*$E$2+1),3))</f>
        <v>Player 8</v>
      </c>
      <c r="E108" s="9"/>
      <c r="F108" s="12"/>
    </row>
    <row r="109" spans="1:6" s="5" customFormat="1" ht="24.75" customHeight="1">
      <c r="A109" s="9">
        <v>9</v>
      </c>
      <c r="B109" s="9"/>
      <c r="C109" s="11" t="str">
        <f ca="1">INDIRECT(ADDRESS(4+MOD(9-D98+2*$E$2+1,2*$E$2+1),3))</f>
        <v>Player 5</v>
      </c>
      <c r="D109" s="9" t="str">
        <f ca="1">INDIRECT(ADDRESS(4+MOD(11-D98+2*$E$2+1,2*$E$2+1),3))</f>
        <v>Player 7</v>
      </c>
      <c r="E109" s="9"/>
      <c r="F109" s="12"/>
    </row>
    <row r="110" spans="1:6" s="5" customFormat="1" ht="24.75" customHeight="1">
      <c r="A110" s="13"/>
      <c r="B110" s="13"/>
      <c r="C110" s="14" t="str">
        <f ca="1">INDIRECT(ADDRESS(4+MOD(10-D98+2*$E$2+1,2*$E$2+1),3))</f>
        <v>Player 6</v>
      </c>
      <c r="D110" s="13" t="s">
        <v>6</v>
      </c>
      <c r="E110" s="13"/>
      <c r="F110" s="15"/>
    </row>
    <row r="111" s="5" customFormat="1" ht="24.75" customHeight="1">
      <c r="F111" s="6"/>
    </row>
    <row r="112" s="5" customFormat="1" ht="24.75" customHeight="1">
      <c r="F112" s="6"/>
    </row>
    <row r="113" s="5" customFormat="1" ht="24.75" customHeight="1">
      <c r="F113" s="6"/>
    </row>
    <row r="114" s="5" customFormat="1" ht="24.75" customHeight="1">
      <c r="F114" s="6"/>
    </row>
    <row r="115" spans="1:6" s="5" customFormat="1" ht="24.75" customHeight="1">
      <c r="A115" s="5" t="s">
        <v>9</v>
      </c>
      <c r="F115" s="6"/>
    </row>
    <row r="116" spans="3:6" s="5" customFormat="1" ht="24.75" customHeight="1">
      <c r="C116" s="7" t="s">
        <v>35</v>
      </c>
      <c r="D116" s="8">
        <v>6</v>
      </c>
      <c r="F116" s="6"/>
    </row>
    <row r="117" s="5" customFormat="1" ht="24.75" customHeight="1">
      <c r="F117" s="6"/>
    </row>
    <row r="118" spans="1:6" s="5" customFormat="1" ht="24.75" customHeight="1">
      <c r="A118" s="9" t="s">
        <v>5</v>
      </c>
      <c r="B118" s="10" t="s">
        <v>3</v>
      </c>
      <c r="C118" s="11" t="s">
        <v>11</v>
      </c>
      <c r="D118" s="9" t="s">
        <v>10</v>
      </c>
      <c r="E118" s="10" t="s">
        <v>3</v>
      </c>
      <c r="F118" s="12" t="s">
        <v>4</v>
      </c>
    </row>
    <row r="119" spans="1:6" s="5" customFormat="1" ht="24.75" customHeight="1">
      <c r="A119" s="9">
        <v>1</v>
      </c>
      <c r="B119" s="9"/>
      <c r="C119" s="11" t="str">
        <f ca="1">INDIRECT(ADDRESS(4+MOD(1-D116+2*$E$2+1,2*$E$2+1),3))</f>
        <v>Player 15</v>
      </c>
      <c r="D119" s="9" t="str">
        <f ca="1">INDIRECT(ADDRESS(4+MOD(19-D116+2*$E$2+1,2*$E$2+1),3))</f>
        <v>Player 14</v>
      </c>
      <c r="E119" s="9"/>
      <c r="F119" s="12"/>
    </row>
    <row r="120" spans="1:6" s="5" customFormat="1" ht="24.75" customHeight="1">
      <c r="A120" s="9">
        <v>2</v>
      </c>
      <c r="B120" s="9"/>
      <c r="C120" s="11" t="str">
        <f ca="1">INDIRECT(ADDRESS(4+MOD(2-D116+2*$E$2+1,2*$E$2+1),3))</f>
        <v>Player 16</v>
      </c>
      <c r="D120" s="9" t="str">
        <f ca="1">INDIRECT(ADDRESS(4+MOD(18-D116+2*$E$2+1,2*$E$2+1),3))</f>
        <v>Player 13</v>
      </c>
      <c r="E120" s="9"/>
      <c r="F120" s="12"/>
    </row>
    <row r="121" spans="1:6" s="5" customFormat="1" ht="24.75" customHeight="1">
      <c r="A121" s="9">
        <v>3</v>
      </c>
      <c r="B121" s="9"/>
      <c r="C121" s="11" t="str">
        <f ca="1">INDIRECT(ADDRESS(4+MOD(3-D116+2*$E$2+1,2*$E$2+1),3))</f>
        <v>Player 17</v>
      </c>
      <c r="D121" s="9" t="str">
        <f ca="1">INDIRECT(ADDRESS(4+MOD(17-D116+2*$E$2+1,2*$E$2+1),3))</f>
        <v>Player 12</v>
      </c>
      <c r="E121" s="9"/>
      <c r="F121" s="12"/>
    </row>
    <row r="122" spans="1:6" s="5" customFormat="1" ht="24.75" customHeight="1">
      <c r="A122" s="9">
        <v>4</v>
      </c>
      <c r="B122" s="9"/>
      <c r="C122" s="11" t="str">
        <f ca="1">INDIRECT(ADDRESS(4+MOD(4-D116+2*$E$2+1,2*$E$2+1),3))</f>
        <v>Player 18</v>
      </c>
      <c r="D122" s="9" t="str">
        <f ca="1">INDIRECT(ADDRESS(4+MOD(16-D116+2*$E$2+1,2*$E$2+1),3))</f>
        <v>Player 11</v>
      </c>
      <c r="E122" s="9"/>
      <c r="F122" s="12"/>
    </row>
    <row r="123" spans="1:6" s="5" customFormat="1" ht="24.75" customHeight="1">
      <c r="A123" s="9">
        <v>5</v>
      </c>
      <c r="B123" s="9"/>
      <c r="C123" s="11" t="str">
        <f ca="1">INDIRECT(ADDRESS(4+MOD(5-D116+2*$E$2+1,2*$E$2+1),3))</f>
        <v>Player 19 or Rest</v>
      </c>
      <c r="D123" s="9" t="str">
        <f ca="1">INDIRECT(ADDRESS(4+MOD(15-D116+2*$E$2+1,2*$E$2+1),3))</f>
        <v>Player 10</v>
      </c>
      <c r="E123" s="9"/>
      <c r="F123" s="12"/>
    </row>
    <row r="124" spans="1:6" s="5" customFormat="1" ht="24.75" customHeight="1">
      <c r="A124" s="9">
        <v>6</v>
      </c>
      <c r="B124" s="9"/>
      <c r="C124" s="11" t="str">
        <f ca="1">INDIRECT(ADDRESS(4+MOD(6-D116+2*$E$2+1,2*$E$2+1),3))</f>
        <v>Player 1</v>
      </c>
      <c r="D124" s="9" t="str">
        <f ca="1">INDIRECT(ADDRESS(4+MOD(14-D116+2*$E$2+1,2*$E$2+1),3))</f>
        <v>Player 9</v>
      </c>
      <c r="E124" s="9"/>
      <c r="F124" s="12"/>
    </row>
    <row r="125" spans="1:6" s="5" customFormat="1" ht="24.75" customHeight="1">
      <c r="A125" s="9">
        <v>7</v>
      </c>
      <c r="B125" s="9"/>
      <c r="C125" s="11" t="str">
        <f ca="1">INDIRECT(ADDRESS(4+MOD(7-D116+2*$E$2+1,2*$E$2+1),3))</f>
        <v>Player 2</v>
      </c>
      <c r="D125" s="9" t="str">
        <f ca="1">INDIRECT(ADDRESS(4+MOD(13-D116+2*$E$2+1,2*$E$2+1),3))</f>
        <v>Player 8</v>
      </c>
      <c r="E125" s="9"/>
      <c r="F125" s="12"/>
    </row>
    <row r="126" spans="1:6" s="5" customFormat="1" ht="24.75" customHeight="1">
      <c r="A126" s="9">
        <v>8</v>
      </c>
      <c r="B126" s="9"/>
      <c r="C126" s="11" t="str">
        <f ca="1">INDIRECT(ADDRESS(4+MOD(8-D116+2*$E$2+1,2*$E$2+1),3))</f>
        <v>Player 3</v>
      </c>
      <c r="D126" s="9" t="str">
        <f ca="1">INDIRECT(ADDRESS(4+MOD(12-D116+2*$E$2+1,2*$E$2+1),3))</f>
        <v>Player 7</v>
      </c>
      <c r="E126" s="9"/>
      <c r="F126" s="12"/>
    </row>
    <row r="127" spans="1:6" s="5" customFormat="1" ht="24.75" customHeight="1">
      <c r="A127" s="9">
        <v>9</v>
      </c>
      <c r="B127" s="9"/>
      <c r="C127" s="11" t="str">
        <f ca="1">INDIRECT(ADDRESS(4+MOD(9-D116+2*$E$2+1,2*$E$2+1),3))</f>
        <v>Player 4</v>
      </c>
      <c r="D127" s="9" t="str">
        <f ca="1">INDIRECT(ADDRESS(4+MOD(11-D116+2*$E$2+1,2*$E$2+1),3))</f>
        <v>Player 6</v>
      </c>
      <c r="E127" s="9"/>
      <c r="F127" s="12"/>
    </row>
    <row r="128" spans="1:6" s="5" customFormat="1" ht="24.75" customHeight="1">
      <c r="A128" s="13"/>
      <c r="B128" s="13"/>
      <c r="C128" s="14" t="str">
        <f ca="1">INDIRECT(ADDRESS(4+MOD(10-D116+2*$E$2+1,2*$E$2+1),3))</f>
        <v>Player 5</v>
      </c>
      <c r="D128" s="13" t="s">
        <v>6</v>
      </c>
      <c r="E128" s="13"/>
      <c r="F128" s="15"/>
    </row>
    <row r="129" s="5" customFormat="1" ht="24.75" customHeight="1">
      <c r="F129" s="6"/>
    </row>
    <row r="130" s="5" customFormat="1" ht="24.75" customHeight="1">
      <c r="F130" s="6"/>
    </row>
    <row r="131" s="5" customFormat="1" ht="24.75" customHeight="1">
      <c r="F131" s="6"/>
    </row>
    <row r="132" s="5" customFormat="1" ht="24.75" customHeight="1">
      <c r="F132" s="6"/>
    </row>
    <row r="133" spans="1:6" s="5" customFormat="1" ht="24.75" customHeight="1">
      <c r="A133" s="5" t="s">
        <v>9</v>
      </c>
      <c r="F133" s="6"/>
    </row>
    <row r="134" spans="3:6" s="5" customFormat="1" ht="24.75" customHeight="1">
      <c r="C134" s="7" t="s">
        <v>35</v>
      </c>
      <c r="D134" s="8">
        <v>7</v>
      </c>
      <c r="F134" s="6"/>
    </row>
    <row r="135" s="5" customFormat="1" ht="24.75" customHeight="1">
      <c r="F135" s="6"/>
    </row>
    <row r="136" spans="1:6" s="5" customFormat="1" ht="24.75" customHeight="1">
      <c r="A136" s="9" t="s">
        <v>5</v>
      </c>
      <c r="B136" s="10" t="s">
        <v>3</v>
      </c>
      <c r="C136" s="11" t="s">
        <v>11</v>
      </c>
      <c r="D136" s="9" t="s">
        <v>10</v>
      </c>
      <c r="E136" s="10" t="s">
        <v>3</v>
      </c>
      <c r="F136" s="12" t="s">
        <v>4</v>
      </c>
    </row>
    <row r="137" spans="1:6" s="5" customFormat="1" ht="24.75" customHeight="1">
      <c r="A137" s="9">
        <v>1</v>
      </c>
      <c r="B137" s="9"/>
      <c r="C137" s="11" t="str">
        <f ca="1">INDIRECT(ADDRESS(4+MOD(1-D134+2*$E$2+1,2*$E$2+1),3))</f>
        <v>Player 14</v>
      </c>
      <c r="D137" s="9" t="str">
        <f ca="1">INDIRECT(ADDRESS(4+MOD(19-D134+2*$E$2+1,2*$E$2+1),3))</f>
        <v>Player 13</v>
      </c>
      <c r="E137" s="9"/>
      <c r="F137" s="12"/>
    </row>
    <row r="138" spans="1:6" s="5" customFormat="1" ht="24.75" customHeight="1">
      <c r="A138" s="9">
        <v>2</v>
      </c>
      <c r="B138" s="9"/>
      <c r="C138" s="11" t="str">
        <f ca="1">INDIRECT(ADDRESS(4+MOD(2-D134+2*$E$2+1,2*$E$2+1),3))</f>
        <v>Player 15</v>
      </c>
      <c r="D138" s="9" t="str">
        <f ca="1">INDIRECT(ADDRESS(4+MOD(18-D134+2*$E$2+1,2*$E$2+1),3))</f>
        <v>Player 12</v>
      </c>
      <c r="E138" s="9"/>
      <c r="F138" s="12"/>
    </row>
    <row r="139" spans="1:6" s="5" customFormat="1" ht="24.75" customHeight="1">
      <c r="A139" s="9">
        <v>3</v>
      </c>
      <c r="B139" s="9"/>
      <c r="C139" s="11" t="str">
        <f ca="1">INDIRECT(ADDRESS(4+MOD(3-D134+2*$E$2+1,2*$E$2+1),3))</f>
        <v>Player 16</v>
      </c>
      <c r="D139" s="9" t="str">
        <f ca="1">INDIRECT(ADDRESS(4+MOD(17-D134+2*$E$2+1,2*$E$2+1),3))</f>
        <v>Player 11</v>
      </c>
      <c r="E139" s="9"/>
      <c r="F139" s="12"/>
    </row>
    <row r="140" spans="1:6" s="5" customFormat="1" ht="24.75" customHeight="1">
      <c r="A140" s="9">
        <v>4</v>
      </c>
      <c r="B140" s="9"/>
      <c r="C140" s="11" t="str">
        <f ca="1">INDIRECT(ADDRESS(4+MOD(4-D134+2*$E$2+1,2*$E$2+1),3))</f>
        <v>Player 17</v>
      </c>
      <c r="D140" s="9" t="str">
        <f ca="1">INDIRECT(ADDRESS(4+MOD(16-D134+2*$E$2+1,2*$E$2+1),3))</f>
        <v>Player 10</v>
      </c>
      <c r="E140" s="9"/>
      <c r="F140" s="12"/>
    </row>
    <row r="141" spans="1:6" s="5" customFormat="1" ht="24.75" customHeight="1">
      <c r="A141" s="9">
        <v>5</v>
      </c>
      <c r="B141" s="9"/>
      <c r="C141" s="11" t="str">
        <f ca="1">INDIRECT(ADDRESS(4+MOD(5-D134+2*$E$2+1,2*$E$2+1),3))</f>
        <v>Player 18</v>
      </c>
      <c r="D141" s="9" t="str">
        <f ca="1">INDIRECT(ADDRESS(4+MOD(15-D134+2*$E$2+1,2*$E$2+1),3))</f>
        <v>Player 9</v>
      </c>
      <c r="E141" s="9"/>
      <c r="F141" s="12"/>
    </row>
    <row r="142" spans="1:6" s="5" customFormat="1" ht="24.75" customHeight="1">
      <c r="A142" s="9">
        <v>6</v>
      </c>
      <c r="B142" s="9"/>
      <c r="C142" s="11" t="str">
        <f ca="1">INDIRECT(ADDRESS(4+MOD(6-D134+2*$E$2+1,2*$E$2+1),3))</f>
        <v>Player 19 or Rest</v>
      </c>
      <c r="D142" s="9" t="str">
        <f ca="1">INDIRECT(ADDRESS(4+MOD(14-D134+2*$E$2+1,2*$E$2+1),3))</f>
        <v>Player 8</v>
      </c>
      <c r="E142" s="9"/>
      <c r="F142" s="12"/>
    </row>
    <row r="143" spans="1:6" s="5" customFormat="1" ht="24.75" customHeight="1">
      <c r="A143" s="9">
        <v>7</v>
      </c>
      <c r="B143" s="9"/>
      <c r="C143" s="11" t="str">
        <f ca="1">INDIRECT(ADDRESS(4+MOD(7-D134+2*$E$2+1,2*$E$2+1),3))</f>
        <v>Player 1</v>
      </c>
      <c r="D143" s="9" t="str">
        <f ca="1">INDIRECT(ADDRESS(4+MOD(13-D134+2*$E$2+1,2*$E$2+1),3))</f>
        <v>Player 7</v>
      </c>
      <c r="E143" s="9"/>
      <c r="F143" s="12"/>
    </row>
    <row r="144" spans="1:6" s="5" customFormat="1" ht="24.75" customHeight="1">
      <c r="A144" s="9">
        <v>8</v>
      </c>
      <c r="B144" s="9"/>
      <c r="C144" s="11" t="str">
        <f ca="1">INDIRECT(ADDRESS(4+MOD(8-D134+2*$E$2+1,2*$E$2+1),3))</f>
        <v>Player 2</v>
      </c>
      <c r="D144" s="9" t="str">
        <f ca="1">INDIRECT(ADDRESS(4+MOD(12-D134+2*$E$2+1,2*$E$2+1),3))</f>
        <v>Player 6</v>
      </c>
      <c r="E144" s="9"/>
      <c r="F144" s="12"/>
    </row>
    <row r="145" spans="1:6" s="5" customFormat="1" ht="24.75" customHeight="1">
      <c r="A145" s="9">
        <v>9</v>
      </c>
      <c r="B145" s="9"/>
      <c r="C145" s="11" t="str">
        <f ca="1">INDIRECT(ADDRESS(4+MOD(9-D134+2*$E$2+1,2*$E$2+1),3))</f>
        <v>Player 3</v>
      </c>
      <c r="D145" s="9" t="str">
        <f ca="1">INDIRECT(ADDRESS(4+MOD(11-D134+2*$E$2+1,2*$E$2+1),3))</f>
        <v>Player 5</v>
      </c>
      <c r="E145" s="9"/>
      <c r="F145" s="12"/>
    </row>
    <row r="146" spans="1:6" s="5" customFormat="1" ht="24.75" customHeight="1">
      <c r="A146" s="13"/>
      <c r="B146" s="13"/>
      <c r="C146" s="14" t="str">
        <f ca="1">INDIRECT(ADDRESS(4+MOD(10-D134+2*$E$2+1,2*$E$2+1),3))</f>
        <v>Player 4</v>
      </c>
      <c r="D146" s="13" t="s">
        <v>6</v>
      </c>
      <c r="E146" s="13"/>
      <c r="F146" s="15"/>
    </row>
    <row r="147" s="5" customFormat="1" ht="24.75" customHeight="1">
      <c r="F147" s="6"/>
    </row>
    <row r="148" s="5" customFormat="1" ht="24.75" customHeight="1">
      <c r="F148" s="6"/>
    </row>
    <row r="149" s="5" customFormat="1" ht="24.75" customHeight="1">
      <c r="F149" s="6"/>
    </row>
    <row r="150" s="5" customFormat="1" ht="24.75" customHeight="1">
      <c r="F150" s="6"/>
    </row>
    <row r="151" spans="1:6" s="5" customFormat="1" ht="24.75" customHeight="1">
      <c r="A151" s="5" t="s">
        <v>9</v>
      </c>
      <c r="F151" s="6"/>
    </row>
    <row r="152" spans="3:6" s="5" customFormat="1" ht="24.75" customHeight="1">
      <c r="C152" s="7" t="s">
        <v>35</v>
      </c>
      <c r="D152" s="8">
        <v>8</v>
      </c>
      <c r="F152" s="6"/>
    </row>
    <row r="153" s="5" customFormat="1" ht="24.75" customHeight="1">
      <c r="F153" s="6"/>
    </row>
    <row r="154" spans="1:6" s="5" customFormat="1" ht="24.75" customHeight="1">
      <c r="A154" s="9" t="s">
        <v>5</v>
      </c>
      <c r="B154" s="10" t="s">
        <v>3</v>
      </c>
      <c r="C154" s="11" t="s">
        <v>11</v>
      </c>
      <c r="D154" s="9" t="s">
        <v>10</v>
      </c>
      <c r="E154" s="10" t="s">
        <v>3</v>
      </c>
      <c r="F154" s="12" t="s">
        <v>4</v>
      </c>
    </row>
    <row r="155" spans="1:6" s="5" customFormat="1" ht="24.75" customHeight="1">
      <c r="A155" s="9">
        <v>1</v>
      </c>
      <c r="B155" s="9"/>
      <c r="C155" s="11" t="str">
        <f ca="1">INDIRECT(ADDRESS(4+MOD(1-D152+2*$E$2+1,2*$E$2+1),3))</f>
        <v>Player 13</v>
      </c>
      <c r="D155" s="9" t="str">
        <f ca="1">INDIRECT(ADDRESS(4+MOD(19-D152+2*$E$2+1,2*$E$2+1),3))</f>
        <v>Player 12</v>
      </c>
      <c r="E155" s="9"/>
      <c r="F155" s="12"/>
    </row>
    <row r="156" spans="1:6" s="5" customFormat="1" ht="24.75" customHeight="1">
      <c r="A156" s="9">
        <v>2</v>
      </c>
      <c r="B156" s="9"/>
      <c r="C156" s="11" t="str">
        <f ca="1">INDIRECT(ADDRESS(4+MOD(2-D152+2*$E$2+1,2*$E$2+1),3))</f>
        <v>Player 14</v>
      </c>
      <c r="D156" s="9" t="str">
        <f ca="1">INDIRECT(ADDRESS(4+MOD(18-D152+2*$E$2+1,2*$E$2+1),3))</f>
        <v>Player 11</v>
      </c>
      <c r="E156" s="9"/>
      <c r="F156" s="12"/>
    </row>
    <row r="157" spans="1:6" s="5" customFormat="1" ht="24.75" customHeight="1">
      <c r="A157" s="9">
        <v>3</v>
      </c>
      <c r="B157" s="9"/>
      <c r="C157" s="11" t="str">
        <f ca="1">INDIRECT(ADDRESS(4+MOD(3-D152+2*$E$2+1,2*$E$2+1),3))</f>
        <v>Player 15</v>
      </c>
      <c r="D157" s="9" t="str">
        <f ca="1">INDIRECT(ADDRESS(4+MOD(17-D152+2*$E$2+1,2*$E$2+1),3))</f>
        <v>Player 10</v>
      </c>
      <c r="E157" s="9"/>
      <c r="F157" s="12"/>
    </row>
    <row r="158" spans="1:6" s="5" customFormat="1" ht="24.75" customHeight="1">
      <c r="A158" s="9">
        <v>4</v>
      </c>
      <c r="B158" s="9"/>
      <c r="C158" s="11" t="str">
        <f ca="1">INDIRECT(ADDRESS(4+MOD(4-D152+2*$E$2+1,2*$E$2+1),3))</f>
        <v>Player 16</v>
      </c>
      <c r="D158" s="9" t="str">
        <f ca="1">INDIRECT(ADDRESS(4+MOD(16-D152+2*$E$2+1,2*$E$2+1),3))</f>
        <v>Player 9</v>
      </c>
      <c r="E158" s="9"/>
      <c r="F158" s="12"/>
    </row>
    <row r="159" spans="1:6" s="5" customFormat="1" ht="24.75" customHeight="1">
      <c r="A159" s="9">
        <v>5</v>
      </c>
      <c r="B159" s="9"/>
      <c r="C159" s="11" t="str">
        <f ca="1">INDIRECT(ADDRESS(4+MOD(5-D152+2*$E$2+1,2*$E$2+1),3))</f>
        <v>Player 17</v>
      </c>
      <c r="D159" s="9" t="str">
        <f ca="1">INDIRECT(ADDRESS(4+MOD(15-D152+2*$E$2+1,2*$E$2+1),3))</f>
        <v>Player 8</v>
      </c>
      <c r="E159" s="9"/>
      <c r="F159" s="12"/>
    </row>
    <row r="160" spans="1:6" s="5" customFormat="1" ht="24.75" customHeight="1">
      <c r="A160" s="9">
        <v>6</v>
      </c>
      <c r="B160" s="9"/>
      <c r="C160" s="11" t="str">
        <f ca="1">INDIRECT(ADDRESS(4+MOD(6-D152+2*$E$2+1,2*$E$2+1),3))</f>
        <v>Player 18</v>
      </c>
      <c r="D160" s="9" t="str">
        <f ca="1">INDIRECT(ADDRESS(4+MOD(14-D152+2*$E$2+1,2*$E$2+1),3))</f>
        <v>Player 7</v>
      </c>
      <c r="E160" s="9"/>
      <c r="F160" s="12"/>
    </row>
    <row r="161" spans="1:6" s="5" customFormat="1" ht="24.75" customHeight="1">
      <c r="A161" s="9">
        <v>7</v>
      </c>
      <c r="B161" s="9"/>
      <c r="C161" s="11" t="str">
        <f ca="1">INDIRECT(ADDRESS(4+MOD(7-D152+2*$E$2+1,2*$E$2+1),3))</f>
        <v>Player 19 or Rest</v>
      </c>
      <c r="D161" s="9" t="str">
        <f ca="1">INDIRECT(ADDRESS(4+MOD(13-D152+2*$E$2+1,2*$E$2+1),3))</f>
        <v>Player 6</v>
      </c>
      <c r="E161" s="9"/>
      <c r="F161" s="12"/>
    </row>
    <row r="162" spans="1:6" s="5" customFormat="1" ht="24.75" customHeight="1">
      <c r="A162" s="9">
        <v>8</v>
      </c>
      <c r="B162" s="9"/>
      <c r="C162" s="11" t="str">
        <f ca="1">INDIRECT(ADDRESS(4+MOD(8-D152+2*$E$2+1,2*$E$2+1),3))</f>
        <v>Player 1</v>
      </c>
      <c r="D162" s="9" t="str">
        <f ca="1">INDIRECT(ADDRESS(4+MOD(12-D152+2*$E$2+1,2*$E$2+1),3))</f>
        <v>Player 5</v>
      </c>
      <c r="E162" s="9"/>
      <c r="F162" s="12"/>
    </row>
    <row r="163" spans="1:6" s="5" customFormat="1" ht="24.75" customHeight="1">
      <c r="A163" s="9">
        <v>9</v>
      </c>
      <c r="B163" s="9"/>
      <c r="C163" s="11" t="str">
        <f ca="1">INDIRECT(ADDRESS(4+MOD(9-D152+2*$E$2+1,2*$E$2+1),3))</f>
        <v>Player 2</v>
      </c>
      <c r="D163" s="9" t="str">
        <f ca="1">INDIRECT(ADDRESS(4+MOD(11-D152+2*$E$2+1,2*$E$2+1),3))</f>
        <v>Player 4</v>
      </c>
      <c r="E163" s="9"/>
      <c r="F163" s="12"/>
    </row>
    <row r="164" spans="1:6" s="5" customFormat="1" ht="24.75" customHeight="1">
      <c r="A164" s="13"/>
      <c r="B164" s="13"/>
      <c r="C164" s="14" t="str">
        <f ca="1">INDIRECT(ADDRESS(4+MOD(10-D152+2*$E$2+1,2*$E$2+1),3))</f>
        <v>Player 3</v>
      </c>
      <c r="D164" s="13" t="s">
        <v>6</v>
      </c>
      <c r="E164" s="13"/>
      <c r="F164" s="15"/>
    </row>
    <row r="165" s="5" customFormat="1" ht="24.75" customHeight="1">
      <c r="F165" s="6"/>
    </row>
    <row r="166" s="5" customFormat="1" ht="24.75" customHeight="1">
      <c r="F166" s="6"/>
    </row>
    <row r="167" s="5" customFormat="1" ht="24.75" customHeight="1">
      <c r="F167" s="6"/>
    </row>
    <row r="168" s="5" customFormat="1" ht="24.75" customHeight="1">
      <c r="F168" s="6"/>
    </row>
    <row r="169" spans="1:6" s="5" customFormat="1" ht="24.75" customHeight="1">
      <c r="A169" s="5" t="s">
        <v>9</v>
      </c>
      <c r="F169" s="6"/>
    </row>
    <row r="170" spans="3:6" s="5" customFormat="1" ht="24.75" customHeight="1">
      <c r="C170" s="7" t="s">
        <v>35</v>
      </c>
      <c r="D170" s="8">
        <v>9</v>
      </c>
      <c r="F170" s="6"/>
    </row>
    <row r="171" s="5" customFormat="1" ht="24.75" customHeight="1">
      <c r="F171" s="6"/>
    </row>
    <row r="172" spans="1:6" s="5" customFormat="1" ht="24.75" customHeight="1">
      <c r="A172" s="9" t="s">
        <v>5</v>
      </c>
      <c r="B172" s="10" t="s">
        <v>3</v>
      </c>
      <c r="C172" s="11" t="s">
        <v>11</v>
      </c>
      <c r="D172" s="9" t="s">
        <v>10</v>
      </c>
      <c r="E172" s="10" t="s">
        <v>3</v>
      </c>
      <c r="F172" s="12" t="s">
        <v>4</v>
      </c>
    </row>
    <row r="173" spans="1:6" s="5" customFormat="1" ht="24.75" customHeight="1">
      <c r="A173" s="9">
        <v>1</v>
      </c>
      <c r="B173" s="9"/>
      <c r="C173" s="11" t="str">
        <f ca="1">INDIRECT(ADDRESS(4+MOD(1-D170+2*$E$2+1,2*$E$2+1),3))</f>
        <v>Player 12</v>
      </c>
      <c r="D173" s="9" t="str">
        <f ca="1">INDIRECT(ADDRESS(4+MOD(19-D170+2*$E$2+1,2*$E$2+1),3))</f>
        <v>Player 11</v>
      </c>
      <c r="E173" s="9"/>
      <c r="F173" s="12"/>
    </row>
    <row r="174" spans="1:6" s="5" customFormat="1" ht="24.75" customHeight="1">
      <c r="A174" s="9">
        <v>2</v>
      </c>
      <c r="B174" s="9"/>
      <c r="C174" s="11" t="str">
        <f ca="1">INDIRECT(ADDRESS(4+MOD(2-D170+2*$E$2+1,2*$E$2+1),3))</f>
        <v>Player 13</v>
      </c>
      <c r="D174" s="9" t="str">
        <f ca="1">INDIRECT(ADDRESS(4+MOD(18-D170+2*$E$2+1,2*$E$2+1),3))</f>
        <v>Player 10</v>
      </c>
      <c r="E174" s="9"/>
      <c r="F174" s="12"/>
    </row>
    <row r="175" spans="1:6" s="5" customFormat="1" ht="24.75" customHeight="1">
      <c r="A175" s="9">
        <v>3</v>
      </c>
      <c r="B175" s="9"/>
      <c r="C175" s="11" t="str">
        <f ca="1">INDIRECT(ADDRESS(4+MOD(3-D170+2*$E$2+1,2*$E$2+1),3))</f>
        <v>Player 14</v>
      </c>
      <c r="D175" s="9" t="str">
        <f ca="1">INDIRECT(ADDRESS(4+MOD(17-D170+2*$E$2+1,2*$E$2+1),3))</f>
        <v>Player 9</v>
      </c>
      <c r="E175" s="9"/>
      <c r="F175" s="12"/>
    </row>
    <row r="176" spans="1:6" s="5" customFormat="1" ht="24.75" customHeight="1">
      <c r="A176" s="9">
        <v>4</v>
      </c>
      <c r="B176" s="9"/>
      <c r="C176" s="11" t="str">
        <f ca="1">INDIRECT(ADDRESS(4+MOD(4-D170+2*$E$2+1,2*$E$2+1),3))</f>
        <v>Player 15</v>
      </c>
      <c r="D176" s="9" t="str">
        <f ca="1">INDIRECT(ADDRESS(4+MOD(16-D170+2*$E$2+1,2*$E$2+1),3))</f>
        <v>Player 8</v>
      </c>
      <c r="E176" s="9"/>
      <c r="F176" s="12"/>
    </row>
    <row r="177" spans="1:6" s="5" customFormat="1" ht="24.75" customHeight="1">
      <c r="A177" s="9">
        <v>5</v>
      </c>
      <c r="B177" s="9"/>
      <c r="C177" s="11" t="str">
        <f ca="1">INDIRECT(ADDRESS(4+MOD(5-D170+2*$E$2+1,2*$E$2+1),3))</f>
        <v>Player 16</v>
      </c>
      <c r="D177" s="9" t="str">
        <f ca="1">INDIRECT(ADDRESS(4+MOD(15-D170+2*$E$2+1,2*$E$2+1),3))</f>
        <v>Player 7</v>
      </c>
      <c r="E177" s="9"/>
      <c r="F177" s="12"/>
    </row>
    <row r="178" spans="1:6" s="5" customFormat="1" ht="24.75" customHeight="1">
      <c r="A178" s="9">
        <v>6</v>
      </c>
      <c r="B178" s="9"/>
      <c r="C178" s="11" t="str">
        <f ca="1">INDIRECT(ADDRESS(4+MOD(6-D170+2*$E$2+1,2*$E$2+1),3))</f>
        <v>Player 17</v>
      </c>
      <c r="D178" s="9" t="str">
        <f ca="1">INDIRECT(ADDRESS(4+MOD(14-D170+2*$E$2+1,2*$E$2+1),3))</f>
        <v>Player 6</v>
      </c>
      <c r="E178" s="9"/>
      <c r="F178" s="12"/>
    </row>
    <row r="179" spans="1:6" s="5" customFormat="1" ht="24.75" customHeight="1">
      <c r="A179" s="9">
        <v>7</v>
      </c>
      <c r="B179" s="9"/>
      <c r="C179" s="11" t="str">
        <f ca="1">INDIRECT(ADDRESS(4+MOD(7-D170+2*$E$2+1,2*$E$2+1),3))</f>
        <v>Player 18</v>
      </c>
      <c r="D179" s="9" t="str">
        <f ca="1">INDIRECT(ADDRESS(4+MOD(13-D170+2*$E$2+1,2*$E$2+1),3))</f>
        <v>Player 5</v>
      </c>
      <c r="E179" s="9"/>
      <c r="F179" s="12"/>
    </row>
    <row r="180" spans="1:6" s="5" customFormat="1" ht="24.75" customHeight="1">
      <c r="A180" s="9">
        <v>8</v>
      </c>
      <c r="B180" s="9"/>
      <c r="C180" s="11" t="str">
        <f ca="1">INDIRECT(ADDRESS(4+MOD(8-D170+2*$E$2+1,2*$E$2+1),3))</f>
        <v>Player 19 or Rest</v>
      </c>
      <c r="D180" s="9" t="str">
        <f ca="1">INDIRECT(ADDRESS(4+MOD(12-D170+2*$E$2+1,2*$E$2+1),3))</f>
        <v>Player 4</v>
      </c>
      <c r="E180" s="9"/>
      <c r="F180" s="12"/>
    </row>
    <row r="181" spans="1:6" s="5" customFormat="1" ht="24.75" customHeight="1">
      <c r="A181" s="9">
        <v>9</v>
      </c>
      <c r="B181" s="9"/>
      <c r="C181" s="11" t="str">
        <f ca="1">INDIRECT(ADDRESS(4+MOD(9-D170+2*$E$2+1,2*$E$2+1),3))</f>
        <v>Player 1</v>
      </c>
      <c r="D181" s="9" t="str">
        <f ca="1">INDIRECT(ADDRESS(4+MOD(11-D170+2*$E$2+1,2*$E$2+1),3))</f>
        <v>Player 3</v>
      </c>
      <c r="E181" s="9"/>
      <c r="F181" s="12"/>
    </row>
    <row r="182" spans="1:6" s="5" customFormat="1" ht="24.75" customHeight="1">
      <c r="A182" s="13"/>
      <c r="B182" s="13"/>
      <c r="C182" s="14" t="str">
        <f ca="1">INDIRECT(ADDRESS(4+MOD(10-D170+2*$E$2+1,2*$E$2+1),3))</f>
        <v>Player 2</v>
      </c>
      <c r="D182" s="13" t="s">
        <v>6</v>
      </c>
      <c r="E182" s="13"/>
      <c r="F182" s="15"/>
    </row>
    <row r="183" s="5" customFormat="1" ht="24.75" customHeight="1">
      <c r="F183" s="6"/>
    </row>
    <row r="184" s="5" customFormat="1" ht="24.75" customHeight="1">
      <c r="F184" s="6"/>
    </row>
    <row r="185" s="5" customFormat="1" ht="24.75" customHeight="1">
      <c r="F185" s="6"/>
    </row>
    <row r="186" s="5" customFormat="1" ht="24.75" customHeight="1">
      <c r="F186" s="6"/>
    </row>
    <row r="187" spans="1:6" s="5" customFormat="1" ht="24.75" customHeight="1">
      <c r="A187" s="5" t="s">
        <v>9</v>
      </c>
      <c r="F187" s="6"/>
    </row>
    <row r="188" spans="3:6" s="5" customFormat="1" ht="24.75" customHeight="1">
      <c r="C188" s="7" t="s">
        <v>35</v>
      </c>
      <c r="D188" s="8">
        <v>10</v>
      </c>
      <c r="F188" s="6"/>
    </row>
    <row r="189" s="5" customFormat="1" ht="24.75" customHeight="1">
      <c r="F189" s="6"/>
    </row>
    <row r="190" spans="1:6" s="5" customFormat="1" ht="24.75" customHeight="1">
      <c r="A190" s="9" t="s">
        <v>5</v>
      </c>
      <c r="B190" s="10" t="s">
        <v>3</v>
      </c>
      <c r="C190" s="11" t="s">
        <v>11</v>
      </c>
      <c r="D190" s="9" t="s">
        <v>10</v>
      </c>
      <c r="E190" s="10" t="s">
        <v>3</v>
      </c>
      <c r="F190" s="12" t="s">
        <v>4</v>
      </c>
    </row>
    <row r="191" spans="1:6" s="5" customFormat="1" ht="24.75" customHeight="1">
      <c r="A191" s="9">
        <v>1</v>
      </c>
      <c r="B191" s="9"/>
      <c r="C191" s="11" t="str">
        <f ca="1">INDIRECT(ADDRESS(4+MOD(1-D188+2*$E$2+1,2*$E$2+1),3))</f>
        <v>Player 11</v>
      </c>
      <c r="D191" s="9" t="str">
        <f ca="1">INDIRECT(ADDRESS(4+MOD(19-D188+2*$E$2+1,2*$E$2+1),3))</f>
        <v>Player 10</v>
      </c>
      <c r="E191" s="9"/>
      <c r="F191" s="12"/>
    </row>
    <row r="192" spans="1:6" s="5" customFormat="1" ht="24.75" customHeight="1">
      <c r="A192" s="9">
        <v>2</v>
      </c>
      <c r="B192" s="9"/>
      <c r="C192" s="11" t="str">
        <f ca="1">INDIRECT(ADDRESS(4+MOD(2-D188+2*$E$2+1,2*$E$2+1),3))</f>
        <v>Player 12</v>
      </c>
      <c r="D192" s="9" t="str">
        <f ca="1">INDIRECT(ADDRESS(4+MOD(18-D188+2*$E$2+1,2*$E$2+1),3))</f>
        <v>Player 9</v>
      </c>
      <c r="E192" s="9"/>
      <c r="F192" s="12"/>
    </row>
    <row r="193" spans="1:6" s="5" customFormat="1" ht="24.75" customHeight="1">
      <c r="A193" s="9">
        <v>3</v>
      </c>
      <c r="B193" s="9"/>
      <c r="C193" s="11" t="str">
        <f ca="1">INDIRECT(ADDRESS(4+MOD(3-D188+2*$E$2+1,2*$E$2+1),3))</f>
        <v>Player 13</v>
      </c>
      <c r="D193" s="9" t="str">
        <f ca="1">INDIRECT(ADDRESS(4+MOD(17-D188+2*$E$2+1,2*$E$2+1),3))</f>
        <v>Player 8</v>
      </c>
      <c r="E193" s="9"/>
      <c r="F193" s="12"/>
    </row>
    <row r="194" spans="1:6" s="5" customFormat="1" ht="24.75" customHeight="1">
      <c r="A194" s="9">
        <v>4</v>
      </c>
      <c r="B194" s="9"/>
      <c r="C194" s="11" t="str">
        <f ca="1">INDIRECT(ADDRESS(4+MOD(4-D188+2*$E$2+1,2*$E$2+1),3))</f>
        <v>Player 14</v>
      </c>
      <c r="D194" s="9" t="str">
        <f ca="1">INDIRECT(ADDRESS(4+MOD(16-D188+2*$E$2+1,2*$E$2+1),3))</f>
        <v>Player 7</v>
      </c>
      <c r="E194" s="9"/>
      <c r="F194" s="12"/>
    </row>
    <row r="195" spans="1:6" s="5" customFormat="1" ht="24.75" customHeight="1">
      <c r="A195" s="9">
        <v>5</v>
      </c>
      <c r="B195" s="9"/>
      <c r="C195" s="11" t="str">
        <f ca="1">INDIRECT(ADDRESS(4+MOD(5-D188+2*$E$2+1,2*$E$2+1),3))</f>
        <v>Player 15</v>
      </c>
      <c r="D195" s="9" t="str">
        <f ca="1">INDIRECT(ADDRESS(4+MOD(15-D188+2*$E$2+1,2*$E$2+1),3))</f>
        <v>Player 6</v>
      </c>
      <c r="E195" s="9"/>
      <c r="F195" s="12"/>
    </row>
    <row r="196" spans="1:6" s="5" customFormat="1" ht="24.75" customHeight="1">
      <c r="A196" s="9">
        <v>6</v>
      </c>
      <c r="B196" s="9"/>
      <c r="C196" s="11" t="str">
        <f ca="1">INDIRECT(ADDRESS(4+MOD(6-D188+2*$E$2+1,2*$E$2+1),3))</f>
        <v>Player 16</v>
      </c>
      <c r="D196" s="9" t="str">
        <f ca="1">INDIRECT(ADDRESS(4+MOD(14-D188+2*$E$2+1,2*$E$2+1),3))</f>
        <v>Player 5</v>
      </c>
      <c r="E196" s="9"/>
      <c r="F196" s="12"/>
    </row>
    <row r="197" spans="1:6" s="5" customFormat="1" ht="24.75" customHeight="1">
      <c r="A197" s="9">
        <v>7</v>
      </c>
      <c r="B197" s="9"/>
      <c r="C197" s="11" t="str">
        <f ca="1">INDIRECT(ADDRESS(4+MOD(7-D188+2*$E$2+1,2*$E$2+1),3))</f>
        <v>Player 17</v>
      </c>
      <c r="D197" s="9" t="str">
        <f ca="1">INDIRECT(ADDRESS(4+MOD(13-D188+2*$E$2+1,2*$E$2+1),3))</f>
        <v>Player 4</v>
      </c>
      <c r="E197" s="9"/>
      <c r="F197" s="12"/>
    </row>
    <row r="198" spans="1:6" s="5" customFormat="1" ht="24.75" customHeight="1">
      <c r="A198" s="9">
        <v>8</v>
      </c>
      <c r="B198" s="9"/>
      <c r="C198" s="11" t="str">
        <f ca="1">INDIRECT(ADDRESS(4+MOD(8-D188+2*$E$2+1,2*$E$2+1),3))</f>
        <v>Player 18</v>
      </c>
      <c r="D198" s="9" t="str">
        <f ca="1">INDIRECT(ADDRESS(4+MOD(12-D188+2*$E$2+1,2*$E$2+1),3))</f>
        <v>Player 3</v>
      </c>
      <c r="E198" s="9"/>
      <c r="F198" s="12"/>
    </row>
    <row r="199" spans="1:6" s="5" customFormat="1" ht="24.75" customHeight="1">
      <c r="A199" s="9">
        <v>9</v>
      </c>
      <c r="B199" s="9"/>
      <c r="C199" s="11" t="str">
        <f ca="1">INDIRECT(ADDRESS(4+MOD(9-D188+2*$E$2+1,2*$E$2+1),3))</f>
        <v>Player 19 or Rest</v>
      </c>
      <c r="D199" s="9" t="str">
        <f ca="1">INDIRECT(ADDRESS(4+MOD(11-D188+2*$E$2+1,2*$E$2+1),3))</f>
        <v>Player 2</v>
      </c>
      <c r="E199" s="9"/>
      <c r="F199" s="12"/>
    </row>
    <row r="200" spans="1:6" s="5" customFormat="1" ht="24.75" customHeight="1">
      <c r="A200" s="13"/>
      <c r="B200" s="13"/>
      <c r="C200" s="14" t="str">
        <f ca="1">INDIRECT(ADDRESS(4+MOD(10-D188+2*$E$2+1,2*$E$2+1),3))</f>
        <v>Player 1</v>
      </c>
      <c r="D200" s="13" t="s">
        <v>6</v>
      </c>
      <c r="E200" s="13"/>
      <c r="F200" s="15"/>
    </row>
    <row r="201" s="5" customFormat="1" ht="24.75" customHeight="1">
      <c r="F201" s="6"/>
    </row>
    <row r="202" s="5" customFormat="1" ht="24.75" customHeight="1">
      <c r="F202" s="6"/>
    </row>
    <row r="203" s="5" customFormat="1" ht="24.75" customHeight="1">
      <c r="F203" s="6"/>
    </row>
    <row r="204" s="5" customFormat="1" ht="24.75" customHeight="1">
      <c r="F204" s="6"/>
    </row>
    <row r="205" spans="1:6" s="5" customFormat="1" ht="24.75" customHeight="1">
      <c r="A205" s="5" t="s">
        <v>9</v>
      </c>
      <c r="F205" s="6"/>
    </row>
    <row r="206" spans="3:6" s="5" customFormat="1" ht="24.75" customHeight="1">
      <c r="C206" s="7" t="s">
        <v>35</v>
      </c>
      <c r="D206" s="8">
        <v>11</v>
      </c>
      <c r="F206" s="6"/>
    </row>
    <row r="207" s="5" customFormat="1" ht="24.75" customHeight="1">
      <c r="F207" s="6"/>
    </row>
    <row r="208" spans="1:6" s="5" customFormat="1" ht="24.75" customHeight="1">
      <c r="A208" s="9" t="s">
        <v>5</v>
      </c>
      <c r="B208" s="10" t="s">
        <v>3</v>
      </c>
      <c r="C208" s="11" t="s">
        <v>11</v>
      </c>
      <c r="D208" s="9" t="s">
        <v>10</v>
      </c>
      <c r="E208" s="10" t="s">
        <v>3</v>
      </c>
      <c r="F208" s="12" t="s">
        <v>4</v>
      </c>
    </row>
    <row r="209" spans="1:6" s="5" customFormat="1" ht="24.75" customHeight="1">
      <c r="A209" s="9">
        <v>1</v>
      </c>
      <c r="B209" s="9"/>
      <c r="C209" s="11" t="str">
        <f ca="1">INDIRECT(ADDRESS(4+MOD(1-D206+2*$E$2+1,2*$E$2+1),3))</f>
        <v>Player 10</v>
      </c>
      <c r="D209" s="9" t="str">
        <f ca="1">INDIRECT(ADDRESS(4+MOD(19-D206+2*$E$2+1,2*$E$2+1),3))</f>
        <v>Player 9</v>
      </c>
      <c r="E209" s="9"/>
      <c r="F209" s="12"/>
    </row>
    <row r="210" spans="1:6" s="5" customFormat="1" ht="24.75" customHeight="1">
      <c r="A210" s="9">
        <v>2</v>
      </c>
      <c r="B210" s="9"/>
      <c r="C210" s="11" t="str">
        <f ca="1">INDIRECT(ADDRESS(4+MOD(2-D206+2*$E$2+1,2*$E$2+1),3))</f>
        <v>Player 11</v>
      </c>
      <c r="D210" s="9" t="str">
        <f ca="1">INDIRECT(ADDRESS(4+MOD(18-D206+2*$E$2+1,2*$E$2+1),3))</f>
        <v>Player 8</v>
      </c>
      <c r="E210" s="9"/>
      <c r="F210" s="12"/>
    </row>
    <row r="211" spans="1:6" s="5" customFormat="1" ht="24.75" customHeight="1">
      <c r="A211" s="9">
        <v>3</v>
      </c>
      <c r="B211" s="9"/>
      <c r="C211" s="11" t="str">
        <f ca="1">INDIRECT(ADDRESS(4+MOD(3-D206+2*$E$2+1,2*$E$2+1),3))</f>
        <v>Player 12</v>
      </c>
      <c r="D211" s="9" t="str">
        <f ca="1">INDIRECT(ADDRESS(4+MOD(17-D206+2*$E$2+1,2*$E$2+1),3))</f>
        <v>Player 7</v>
      </c>
      <c r="E211" s="9"/>
      <c r="F211" s="12"/>
    </row>
    <row r="212" spans="1:6" s="5" customFormat="1" ht="24.75" customHeight="1">
      <c r="A212" s="9">
        <v>4</v>
      </c>
      <c r="B212" s="9"/>
      <c r="C212" s="11" t="str">
        <f ca="1">INDIRECT(ADDRESS(4+MOD(4-D206+2*$E$2+1,2*$E$2+1),3))</f>
        <v>Player 13</v>
      </c>
      <c r="D212" s="9" t="str">
        <f ca="1">INDIRECT(ADDRESS(4+MOD(16-D206+2*$E$2+1,2*$E$2+1),3))</f>
        <v>Player 6</v>
      </c>
      <c r="E212" s="9"/>
      <c r="F212" s="12"/>
    </row>
    <row r="213" spans="1:6" s="5" customFormat="1" ht="24.75" customHeight="1">
      <c r="A213" s="9">
        <v>5</v>
      </c>
      <c r="B213" s="9"/>
      <c r="C213" s="11" t="str">
        <f ca="1">INDIRECT(ADDRESS(4+MOD(5-D206+2*$E$2+1,2*$E$2+1),3))</f>
        <v>Player 14</v>
      </c>
      <c r="D213" s="9" t="str">
        <f ca="1">INDIRECT(ADDRESS(4+MOD(15-D206+2*$E$2+1,2*$E$2+1),3))</f>
        <v>Player 5</v>
      </c>
      <c r="E213" s="9"/>
      <c r="F213" s="12"/>
    </row>
    <row r="214" spans="1:6" s="5" customFormat="1" ht="24.75" customHeight="1">
      <c r="A214" s="9">
        <v>6</v>
      </c>
      <c r="B214" s="9"/>
      <c r="C214" s="11" t="str">
        <f ca="1">INDIRECT(ADDRESS(4+MOD(6-D206+2*$E$2+1,2*$E$2+1),3))</f>
        <v>Player 15</v>
      </c>
      <c r="D214" s="9" t="str">
        <f ca="1">INDIRECT(ADDRESS(4+MOD(14-D206+2*$E$2+1,2*$E$2+1),3))</f>
        <v>Player 4</v>
      </c>
      <c r="E214" s="9"/>
      <c r="F214" s="12"/>
    </row>
    <row r="215" spans="1:6" s="5" customFormat="1" ht="24.75" customHeight="1">
      <c r="A215" s="9">
        <v>7</v>
      </c>
      <c r="B215" s="9"/>
      <c r="C215" s="11" t="str">
        <f ca="1">INDIRECT(ADDRESS(4+MOD(7-D206+2*$E$2+1,2*$E$2+1),3))</f>
        <v>Player 16</v>
      </c>
      <c r="D215" s="9" t="str">
        <f ca="1">INDIRECT(ADDRESS(4+MOD(13-D206+2*$E$2+1,2*$E$2+1),3))</f>
        <v>Player 3</v>
      </c>
      <c r="E215" s="9"/>
      <c r="F215" s="12"/>
    </row>
    <row r="216" spans="1:6" s="5" customFormat="1" ht="24.75" customHeight="1">
      <c r="A216" s="9">
        <v>8</v>
      </c>
      <c r="B216" s="9"/>
      <c r="C216" s="11" t="str">
        <f ca="1">INDIRECT(ADDRESS(4+MOD(8-D206+2*$E$2+1,2*$E$2+1),3))</f>
        <v>Player 17</v>
      </c>
      <c r="D216" s="9" t="str">
        <f ca="1">INDIRECT(ADDRESS(4+MOD(12-D206+2*$E$2+1,2*$E$2+1),3))</f>
        <v>Player 2</v>
      </c>
      <c r="E216" s="9"/>
      <c r="F216" s="12"/>
    </row>
    <row r="217" spans="1:6" s="5" customFormat="1" ht="24.75" customHeight="1">
      <c r="A217" s="9">
        <v>9</v>
      </c>
      <c r="B217" s="9"/>
      <c r="C217" s="11" t="str">
        <f ca="1">INDIRECT(ADDRESS(4+MOD(9-D206+2*$E$2+1,2*$E$2+1),3))</f>
        <v>Player 18</v>
      </c>
      <c r="D217" s="9" t="str">
        <f ca="1">INDIRECT(ADDRESS(4+MOD(11-D206+2*$E$2+1,2*$E$2+1),3))</f>
        <v>Player 1</v>
      </c>
      <c r="E217" s="9"/>
      <c r="F217" s="12"/>
    </row>
    <row r="218" spans="1:6" s="5" customFormat="1" ht="24.75" customHeight="1">
      <c r="A218" s="13"/>
      <c r="B218" s="13"/>
      <c r="C218" s="14" t="str">
        <f ca="1">INDIRECT(ADDRESS(4+MOD(10-D206+2*$E$2+1,2*$E$2+1),3))</f>
        <v>Player 19 or Rest</v>
      </c>
      <c r="D218" s="13" t="s">
        <v>6</v>
      </c>
      <c r="E218" s="13"/>
      <c r="F218" s="15"/>
    </row>
    <row r="219" s="5" customFormat="1" ht="24.75" customHeight="1">
      <c r="F219" s="6"/>
    </row>
    <row r="220" s="5" customFormat="1" ht="24.75" customHeight="1">
      <c r="F220" s="6"/>
    </row>
    <row r="221" s="5" customFormat="1" ht="24.75" customHeight="1">
      <c r="F221" s="6"/>
    </row>
    <row r="222" s="5" customFormat="1" ht="24.75" customHeight="1">
      <c r="F222" s="6"/>
    </row>
    <row r="223" spans="1:6" s="5" customFormat="1" ht="24.75" customHeight="1">
      <c r="A223" s="5" t="s">
        <v>9</v>
      </c>
      <c r="F223" s="6"/>
    </row>
    <row r="224" spans="3:6" s="5" customFormat="1" ht="24.75" customHeight="1">
      <c r="C224" s="7" t="s">
        <v>35</v>
      </c>
      <c r="D224" s="8">
        <v>12</v>
      </c>
      <c r="F224" s="6"/>
    </row>
    <row r="225" s="5" customFormat="1" ht="24.75" customHeight="1">
      <c r="F225" s="6"/>
    </row>
    <row r="226" spans="1:6" s="5" customFormat="1" ht="24.75" customHeight="1">
      <c r="A226" s="9" t="s">
        <v>5</v>
      </c>
      <c r="B226" s="10" t="s">
        <v>3</v>
      </c>
      <c r="C226" s="11" t="s">
        <v>11</v>
      </c>
      <c r="D226" s="9" t="s">
        <v>10</v>
      </c>
      <c r="E226" s="10" t="s">
        <v>3</v>
      </c>
      <c r="F226" s="12" t="s">
        <v>4</v>
      </c>
    </row>
    <row r="227" spans="1:6" s="5" customFormat="1" ht="24.75" customHeight="1">
      <c r="A227" s="9">
        <v>1</v>
      </c>
      <c r="B227" s="9"/>
      <c r="C227" s="11" t="str">
        <f ca="1">INDIRECT(ADDRESS(4+MOD(1-D224+2*$E$2+1,2*$E$2+1),3))</f>
        <v>Player 9</v>
      </c>
      <c r="D227" s="9" t="str">
        <f ca="1">INDIRECT(ADDRESS(4+MOD(19-D224+2*$E$2+1,2*$E$2+1),3))</f>
        <v>Player 8</v>
      </c>
      <c r="E227" s="9"/>
      <c r="F227" s="12"/>
    </row>
    <row r="228" spans="1:6" s="5" customFormat="1" ht="24.75" customHeight="1">
      <c r="A228" s="9">
        <v>2</v>
      </c>
      <c r="B228" s="9"/>
      <c r="C228" s="11" t="str">
        <f ca="1">INDIRECT(ADDRESS(4+MOD(2-D224+2*$E$2+1,2*$E$2+1),3))</f>
        <v>Player 10</v>
      </c>
      <c r="D228" s="9" t="str">
        <f ca="1">INDIRECT(ADDRESS(4+MOD(18-D224+2*$E$2+1,2*$E$2+1),3))</f>
        <v>Player 7</v>
      </c>
      <c r="E228" s="9"/>
      <c r="F228" s="12"/>
    </row>
    <row r="229" spans="1:6" s="5" customFormat="1" ht="24.75" customHeight="1">
      <c r="A229" s="9">
        <v>3</v>
      </c>
      <c r="B229" s="9"/>
      <c r="C229" s="11" t="str">
        <f ca="1">INDIRECT(ADDRESS(4+MOD(3-D224+2*$E$2+1,2*$E$2+1),3))</f>
        <v>Player 11</v>
      </c>
      <c r="D229" s="9" t="str">
        <f ca="1">INDIRECT(ADDRESS(4+MOD(17-D224+2*$E$2+1,2*$E$2+1),3))</f>
        <v>Player 6</v>
      </c>
      <c r="E229" s="9"/>
      <c r="F229" s="12"/>
    </row>
    <row r="230" spans="1:6" s="5" customFormat="1" ht="24.75" customHeight="1">
      <c r="A230" s="9">
        <v>4</v>
      </c>
      <c r="B230" s="9"/>
      <c r="C230" s="11" t="str">
        <f ca="1">INDIRECT(ADDRESS(4+MOD(4-D224+2*$E$2+1,2*$E$2+1),3))</f>
        <v>Player 12</v>
      </c>
      <c r="D230" s="9" t="str">
        <f ca="1">INDIRECT(ADDRESS(4+MOD(16-D224+2*$E$2+1,2*$E$2+1),3))</f>
        <v>Player 5</v>
      </c>
      <c r="E230" s="9"/>
      <c r="F230" s="12"/>
    </row>
    <row r="231" spans="1:6" s="5" customFormat="1" ht="24.75" customHeight="1">
      <c r="A231" s="9">
        <v>5</v>
      </c>
      <c r="B231" s="9"/>
      <c r="C231" s="11" t="str">
        <f ca="1">INDIRECT(ADDRESS(4+MOD(5-D224+2*$E$2+1,2*$E$2+1),3))</f>
        <v>Player 13</v>
      </c>
      <c r="D231" s="9" t="str">
        <f ca="1">INDIRECT(ADDRESS(4+MOD(15-D224+2*$E$2+1,2*$E$2+1),3))</f>
        <v>Player 4</v>
      </c>
      <c r="E231" s="9"/>
      <c r="F231" s="12"/>
    </row>
    <row r="232" spans="1:6" s="5" customFormat="1" ht="24.75" customHeight="1">
      <c r="A232" s="9">
        <v>6</v>
      </c>
      <c r="B232" s="9"/>
      <c r="C232" s="11" t="str">
        <f ca="1">INDIRECT(ADDRESS(4+MOD(6-D224+2*$E$2+1,2*$E$2+1),3))</f>
        <v>Player 14</v>
      </c>
      <c r="D232" s="9" t="str">
        <f ca="1">INDIRECT(ADDRESS(4+MOD(14-D224+2*$E$2+1,2*$E$2+1),3))</f>
        <v>Player 3</v>
      </c>
      <c r="E232" s="9"/>
      <c r="F232" s="12"/>
    </row>
    <row r="233" spans="1:6" s="5" customFormat="1" ht="24.75" customHeight="1">
      <c r="A233" s="9">
        <v>7</v>
      </c>
      <c r="B233" s="9"/>
      <c r="C233" s="11" t="str">
        <f ca="1">INDIRECT(ADDRESS(4+MOD(7-D224+2*$E$2+1,2*$E$2+1),3))</f>
        <v>Player 15</v>
      </c>
      <c r="D233" s="9" t="str">
        <f ca="1">INDIRECT(ADDRESS(4+MOD(13-D224+2*$E$2+1,2*$E$2+1),3))</f>
        <v>Player 2</v>
      </c>
      <c r="E233" s="9"/>
      <c r="F233" s="12"/>
    </row>
    <row r="234" spans="1:6" s="5" customFormat="1" ht="24.75" customHeight="1">
      <c r="A234" s="9">
        <v>8</v>
      </c>
      <c r="B234" s="9"/>
      <c r="C234" s="11" t="str">
        <f ca="1">INDIRECT(ADDRESS(4+MOD(8-D224+2*$E$2+1,2*$E$2+1),3))</f>
        <v>Player 16</v>
      </c>
      <c r="D234" s="9" t="str">
        <f ca="1">INDIRECT(ADDRESS(4+MOD(12-D224+2*$E$2+1,2*$E$2+1),3))</f>
        <v>Player 1</v>
      </c>
      <c r="E234" s="9"/>
      <c r="F234" s="12"/>
    </row>
    <row r="235" spans="1:6" s="5" customFormat="1" ht="24.75" customHeight="1">
      <c r="A235" s="9">
        <v>9</v>
      </c>
      <c r="B235" s="9"/>
      <c r="C235" s="11" t="str">
        <f ca="1">INDIRECT(ADDRESS(4+MOD(9-D224+2*$E$2+1,2*$E$2+1),3))</f>
        <v>Player 17</v>
      </c>
      <c r="D235" s="9" t="str">
        <f ca="1">INDIRECT(ADDRESS(4+MOD(11-D224+2*$E$2+1,2*$E$2+1),3))</f>
        <v>Player 19 or Rest</v>
      </c>
      <c r="E235" s="9"/>
      <c r="F235" s="12"/>
    </row>
    <row r="236" spans="1:6" s="5" customFormat="1" ht="24.75" customHeight="1">
      <c r="A236" s="13"/>
      <c r="B236" s="13"/>
      <c r="C236" s="14" t="str">
        <f ca="1">INDIRECT(ADDRESS(4+MOD(10-D224+2*$E$2+1,2*$E$2+1),3))</f>
        <v>Player 18</v>
      </c>
      <c r="D236" s="13" t="s">
        <v>6</v>
      </c>
      <c r="E236" s="13"/>
      <c r="F236" s="15"/>
    </row>
    <row r="237" spans="1:6" s="5" customFormat="1" ht="24.75" customHeight="1">
      <c r="A237" s="13"/>
      <c r="B237" s="13"/>
      <c r="C237" s="14"/>
      <c r="D237" s="13"/>
      <c r="E237" s="13"/>
      <c r="F237" s="15"/>
    </row>
    <row r="238" spans="1:6" s="5" customFormat="1" ht="24.75" customHeight="1">
      <c r="A238" s="13"/>
      <c r="B238" s="13"/>
      <c r="C238" s="14"/>
      <c r="D238" s="13"/>
      <c r="E238" s="13"/>
      <c r="F238" s="15"/>
    </row>
    <row r="239" spans="1:6" s="5" customFormat="1" ht="24.75" customHeight="1">
      <c r="A239" s="13"/>
      <c r="B239" s="13"/>
      <c r="C239" s="14"/>
      <c r="D239" s="13"/>
      <c r="E239" s="13"/>
      <c r="F239" s="15"/>
    </row>
    <row r="240" s="5" customFormat="1" ht="24.75" customHeight="1">
      <c r="F240" s="6"/>
    </row>
    <row r="241" spans="1:6" s="5" customFormat="1" ht="24.75" customHeight="1">
      <c r="A241" s="5" t="s">
        <v>9</v>
      </c>
      <c r="F241" s="6"/>
    </row>
    <row r="242" spans="3:6" s="5" customFormat="1" ht="24.75" customHeight="1">
      <c r="C242" s="7" t="s">
        <v>35</v>
      </c>
      <c r="D242" s="8">
        <v>13</v>
      </c>
      <c r="F242" s="6"/>
    </row>
    <row r="243" s="5" customFormat="1" ht="24.75" customHeight="1">
      <c r="F243" s="6"/>
    </row>
    <row r="244" spans="1:6" s="5" customFormat="1" ht="24.75" customHeight="1">
      <c r="A244" s="9" t="s">
        <v>5</v>
      </c>
      <c r="B244" s="10" t="s">
        <v>3</v>
      </c>
      <c r="C244" s="11" t="s">
        <v>11</v>
      </c>
      <c r="D244" s="9" t="s">
        <v>10</v>
      </c>
      <c r="E244" s="10" t="s">
        <v>3</v>
      </c>
      <c r="F244" s="12" t="s">
        <v>4</v>
      </c>
    </row>
    <row r="245" spans="1:6" s="5" customFormat="1" ht="24.75" customHeight="1">
      <c r="A245" s="9">
        <v>1</v>
      </c>
      <c r="B245" s="9"/>
      <c r="C245" s="11" t="str">
        <f ca="1">INDIRECT(ADDRESS(4+MOD(1-D242+2*$E$2+1,2*$E$2+1),3))</f>
        <v>Player 8</v>
      </c>
      <c r="D245" s="9" t="str">
        <f ca="1">INDIRECT(ADDRESS(4+MOD(19-D242+2*$E$2+1,2*$E$2+1),3))</f>
        <v>Player 7</v>
      </c>
      <c r="E245" s="9"/>
      <c r="F245" s="12"/>
    </row>
    <row r="246" spans="1:6" s="5" customFormat="1" ht="24.75" customHeight="1">
      <c r="A246" s="9">
        <v>2</v>
      </c>
      <c r="B246" s="9"/>
      <c r="C246" s="11" t="str">
        <f ca="1">INDIRECT(ADDRESS(4+MOD(2-D242+2*$E$2+1,2*$E$2+1),3))</f>
        <v>Player 9</v>
      </c>
      <c r="D246" s="9" t="str">
        <f ca="1">INDIRECT(ADDRESS(4+MOD(18-D242+2*$E$2+1,2*$E$2+1),3))</f>
        <v>Player 6</v>
      </c>
      <c r="E246" s="9"/>
      <c r="F246" s="12"/>
    </row>
    <row r="247" spans="1:6" s="5" customFormat="1" ht="24.75" customHeight="1">
      <c r="A247" s="9">
        <v>3</v>
      </c>
      <c r="B247" s="9"/>
      <c r="C247" s="11" t="str">
        <f ca="1">INDIRECT(ADDRESS(4+MOD(3-D242+2*$E$2+1,2*$E$2+1),3))</f>
        <v>Player 10</v>
      </c>
      <c r="D247" s="9" t="str">
        <f ca="1">INDIRECT(ADDRESS(4+MOD(17-D242+2*$E$2+1,2*$E$2+1),3))</f>
        <v>Player 5</v>
      </c>
      <c r="E247" s="9"/>
      <c r="F247" s="12"/>
    </row>
    <row r="248" spans="1:6" s="5" customFormat="1" ht="24.75" customHeight="1">
      <c r="A248" s="9">
        <v>4</v>
      </c>
      <c r="B248" s="9"/>
      <c r="C248" s="11" t="str">
        <f ca="1">INDIRECT(ADDRESS(4+MOD(4-D242+2*$E$2+1,2*$E$2+1),3))</f>
        <v>Player 11</v>
      </c>
      <c r="D248" s="9" t="str">
        <f ca="1">INDIRECT(ADDRESS(4+MOD(16-D242+2*$E$2+1,2*$E$2+1),3))</f>
        <v>Player 4</v>
      </c>
      <c r="E248" s="9"/>
      <c r="F248" s="12"/>
    </row>
    <row r="249" spans="1:6" s="5" customFormat="1" ht="24.75" customHeight="1">
      <c r="A249" s="9">
        <v>5</v>
      </c>
      <c r="B249" s="9"/>
      <c r="C249" s="11" t="str">
        <f ca="1">INDIRECT(ADDRESS(4+MOD(5-D242+2*$E$2+1,2*$E$2+1),3))</f>
        <v>Player 12</v>
      </c>
      <c r="D249" s="9" t="str">
        <f ca="1">INDIRECT(ADDRESS(4+MOD(15-D242+2*$E$2+1,2*$E$2+1),3))</f>
        <v>Player 3</v>
      </c>
      <c r="E249" s="9"/>
      <c r="F249" s="12"/>
    </row>
    <row r="250" spans="1:6" s="5" customFormat="1" ht="24.75" customHeight="1">
      <c r="A250" s="9">
        <v>6</v>
      </c>
      <c r="B250" s="9"/>
      <c r="C250" s="11" t="str">
        <f ca="1">INDIRECT(ADDRESS(4+MOD(6-D242+2*$E$2+1,2*$E$2+1),3))</f>
        <v>Player 13</v>
      </c>
      <c r="D250" s="9" t="str">
        <f ca="1">INDIRECT(ADDRESS(4+MOD(14-D242+2*$E$2+1,2*$E$2+1),3))</f>
        <v>Player 2</v>
      </c>
      <c r="E250" s="9"/>
      <c r="F250" s="12"/>
    </row>
    <row r="251" spans="1:6" s="5" customFormat="1" ht="24.75" customHeight="1">
      <c r="A251" s="9">
        <v>7</v>
      </c>
      <c r="B251" s="9"/>
      <c r="C251" s="11" t="str">
        <f ca="1">INDIRECT(ADDRESS(4+MOD(7-D242+2*$E$2+1,2*$E$2+1),3))</f>
        <v>Player 14</v>
      </c>
      <c r="D251" s="9" t="str">
        <f ca="1">INDIRECT(ADDRESS(4+MOD(13-D242+2*$E$2+1,2*$E$2+1),3))</f>
        <v>Player 1</v>
      </c>
      <c r="E251" s="9"/>
      <c r="F251" s="12"/>
    </row>
    <row r="252" spans="1:6" s="5" customFormat="1" ht="24.75" customHeight="1">
      <c r="A252" s="9">
        <v>8</v>
      </c>
      <c r="B252" s="9"/>
      <c r="C252" s="11" t="str">
        <f ca="1">INDIRECT(ADDRESS(4+MOD(8-D242+2*$E$2+1,2*$E$2+1),3))</f>
        <v>Player 15</v>
      </c>
      <c r="D252" s="9" t="str">
        <f ca="1">INDIRECT(ADDRESS(4+MOD(12-D242+2*$E$2+1,2*$E$2+1),3))</f>
        <v>Player 19 or Rest</v>
      </c>
      <c r="E252" s="9"/>
      <c r="F252" s="12"/>
    </row>
    <row r="253" spans="1:6" s="5" customFormat="1" ht="24.75" customHeight="1">
      <c r="A253" s="9">
        <v>9</v>
      </c>
      <c r="B253" s="9"/>
      <c r="C253" s="11" t="str">
        <f ca="1">INDIRECT(ADDRESS(4+MOD(9-D242+2*$E$2+1,2*$E$2+1),3))</f>
        <v>Player 16</v>
      </c>
      <c r="D253" s="9" t="str">
        <f ca="1">INDIRECT(ADDRESS(4+MOD(11-D242+2*$E$2+1,2*$E$2+1),3))</f>
        <v>Player 18</v>
      </c>
      <c r="E253" s="9"/>
      <c r="F253" s="12"/>
    </row>
    <row r="254" spans="1:6" s="5" customFormat="1" ht="24.75" customHeight="1">
      <c r="A254" s="13"/>
      <c r="B254" s="13"/>
      <c r="C254" s="14" t="str">
        <f ca="1">INDIRECT(ADDRESS(4+MOD(10-D242+2*$E$2+1,2*$E$2+1),3))</f>
        <v>Player 17</v>
      </c>
      <c r="D254" s="13" t="s">
        <v>6</v>
      </c>
      <c r="E254" s="13"/>
      <c r="F254" s="15"/>
    </row>
    <row r="255" spans="1:6" s="5" customFormat="1" ht="24.75" customHeight="1">
      <c r="A255" s="13"/>
      <c r="B255" s="13"/>
      <c r="C255" s="14"/>
      <c r="D255" s="13"/>
      <c r="E255" s="13"/>
      <c r="F255" s="15"/>
    </row>
    <row r="256" spans="1:6" s="5" customFormat="1" ht="24.75" customHeight="1">
      <c r="A256" s="13"/>
      <c r="B256" s="13"/>
      <c r="C256" s="14"/>
      <c r="D256" s="13"/>
      <c r="E256" s="13"/>
      <c r="F256" s="15"/>
    </row>
    <row r="257" s="5" customFormat="1" ht="24.75" customHeight="1">
      <c r="F257" s="6"/>
    </row>
    <row r="258" s="5" customFormat="1" ht="24.75" customHeight="1">
      <c r="F258" s="6"/>
    </row>
    <row r="259" spans="1:6" s="5" customFormat="1" ht="24.75" customHeight="1">
      <c r="A259" s="5" t="s">
        <v>9</v>
      </c>
      <c r="F259" s="6"/>
    </row>
    <row r="260" spans="3:6" s="5" customFormat="1" ht="24.75" customHeight="1">
      <c r="C260" s="7" t="s">
        <v>35</v>
      </c>
      <c r="D260" s="8">
        <v>14</v>
      </c>
      <c r="F260" s="6"/>
    </row>
    <row r="261" s="5" customFormat="1" ht="24.75" customHeight="1">
      <c r="F261" s="6"/>
    </row>
    <row r="262" spans="1:6" s="5" customFormat="1" ht="24.75" customHeight="1">
      <c r="A262" s="9" t="s">
        <v>5</v>
      </c>
      <c r="B262" s="10" t="s">
        <v>3</v>
      </c>
      <c r="C262" s="11" t="s">
        <v>11</v>
      </c>
      <c r="D262" s="9" t="s">
        <v>10</v>
      </c>
      <c r="E262" s="10" t="s">
        <v>3</v>
      </c>
      <c r="F262" s="12" t="s">
        <v>4</v>
      </c>
    </row>
    <row r="263" spans="1:6" s="5" customFormat="1" ht="24.75" customHeight="1">
      <c r="A263" s="9">
        <v>1</v>
      </c>
      <c r="B263" s="9"/>
      <c r="C263" s="11" t="str">
        <f ca="1">INDIRECT(ADDRESS(4+MOD(1-D260+2*$E$2+1,2*$E$2+1),3))</f>
        <v>Player 7</v>
      </c>
      <c r="D263" s="9" t="str">
        <f ca="1">INDIRECT(ADDRESS(4+MOD(19-D260+2*$E$2+1,2*$E$2+1),3))</f>
        <v>Player 6</v>
      </c>
      <c r="E263" s="9"/>
      <c r="F263" s="12"/>
    </row>
    <row r="264" spans="1:6" s="5" customFormat="1" ht="24.75" customHeight="1">
      <c r="A264" s="9">
        <v>2</v>
      </c>
      <c r="B264" s="9"/>
      <c r="C264" s="11" t="str">
        <f ca="1">INDIRECT(ADDRESS(4+MOD(2-D260+2*$E$2+1,2*$E$2+1),3))</f>
        <v>Player 8</v>
      </c>
      <c r="D264" s="9" t="str">
        <f ca="1">INDIRECT(ADDRESS(4+MOD(18-D260+2*$E$2+1,2*$E$2+1),3))</f>
        <v>Player 5</v>
      </c>
      <c r="E264" s="9"/>
      <c r="F264" s="12"/>
    </row>
    <row r="265" spans="1:6" s="5" customFormat="1" ht="24.75" customHeight="1">
      <c r="A265" s="9">
        <v>3</v>
      </c>
      <c r="B265" s="9"/>
      <c r="C265" s="11" t="str">
        <f ca="1">INDIRECT(ADDRESS(4+MOD(3-D260+2*$E$2+1,2*$E$2+1),3))</f>
        <v>Player 9</v>
      </c>
      <c r="D265" s="9" t="str">
        <f ca="1">INDIRECT(ADDRESS(4+MOD(17-D260+2*$E$2+1,2*$E$2+1),3))</f>
        <v>Player 4</v>
      </c>
      <c r="E265" s="9"/>
      <c r="F265" s="12"/>
    </row>
    <row r="266" spans="1:6" s="5" customFormat="1" ht="24.75" customHeight="1">
      <c r="A266" s="9">
        <v>4</v>
      </c>
      <c r="B266" s="9"/>
      <c r="C266" s="11" t="str">
        <f ca="1">INDIRECT(ADDRESS(4+MOD(4-D260+2*$E$2+1,2*$E$2+1),3))</f>
        <v>Player 10</v>
      </c>
      <c r="D266" s="9" t="str">
        <f ca="1">INDIRECT(ADDRESS(4+MOD(16-D260+2*$E$2+1,2*$E$2+1),3))</f>
        <v>Player 3</v>
      </c>
      <c r="E266" s="9"/>
      <c r="F266" s="12"/>
    </row>
    <row r="267" spans="1:6" s="5" customFormat="1" ht="24.75" customHeight="1">
      <c r="A267" s="9">
        <v>5</v>
      </c>
      <c r="B267" s="9"/>
      <c r="C267" s="11" t="str">
        <f ca="1">INDIRECT(ADDRESS(4+MOD(5-D260+2*$E$2+1,2*$E$2+1),3))</f>
        <v>Player 11</v>
      </c>
      <c r="D267" s="9" t="str">
        <f ca="1">INDIRECT(ADDRESS(4+MOD(15-D260+2*$E$2+1,2*$E$2+1),3))</f>
        <v>Player 2</v>
      </c>
      <c r="E267" s="9"/>
      <c r="F267" s="12"/>
    </row>
    <row r="268" spans="1:6" s="5" customFormat="1" ht="24.75" customHeight="1">
      <c r="A268" s="9">
        <v>6</v>
      </c>
      <c r="B268" s="9"/>
      <c r="C268" s="11" t="str">
        <f ca="1">INDIRECT(ADDRESS(4+MOD(6-D260+2*$E$2+1,2*$E$2+1),3))</f>
        <v>Player 12</v>
      </c>
      <c r="D268" s="9" t="str">
        <f ca="1">INDIRECT(ADDRESS(4+MOD(14-D260+2*$E$2+1,2*$E$2+1),3))</f>
        <v>Player 1</v>
      </c>
      <c r="E268" s="9"/>
      <c r="F268" s="12"/>
    </row>
    <row r="269" spans="1:6" s="5" customFormat="1" ht="24.75" customHeight="1">
      <c r="A269" s="9">
        <v>7</v>
      </c>
      <c r="B269" s="9"/>
      <c r="C269" s="11" t="str">
        <f ca="1">INDIRECT(ADDRESS(4+MOD(7-D260+2*$E$2+1,2*$E$2+1),3))</f>
        <v>Player 13</v>
      </c>
      <c r="D269" s="9" t="str">
        <f ca="1">INDIRECT(ADDRESS(4+MOD(13-D260+2*$E$2+1,2*$E$2+1),3))</f>
        <v>Player 19 or Rest</v>
      </c>
      <c r="E269" s="9"/>
      <c r="F269" s="12"/>
    </row>
    <row r="270" spans="1:6" s="5" customFormat="1" ht="24.75" customHeight="1">
      <c r="A270" s="9">
        <v>8</v>
      </c>
      <c r="B270" s="9"/>
      <c r="C270" s="11" t="str">
        <f ca="1">INDIRECT(ADDRESS(4+MOD(8-D260+2*$E$2+1,2*$E$2+1),3))</f>
        <v>Player 14</v>
      </c>
      <c r="D270" s="9" t="str">
        <f ca="1">INDIRECT(ADDRESS(4+MOD(12-D260+2*$E$2+1,2*$E$2+1),3))</f>
        <v>Player 18</v>
      </c>
      <c r="E270" s="9"/>
      <c r="F270" s="12"/>
    </row>
    <row r="271" spans="1:6" s="5" customFormat="1" ht="24.75" customHeight="1">
      <c r="A271" s="9">
        <v>9</v>
      </c>
      <c r="B271" s="9"/>
      <c r="C271" s="11" t="str">
        <f ca="1">INDIRECT(ADDRESS(4+MOD(9-D260+2*$E$2+1,2*$E$2+1),3))</f>
        <v>Player 15</v>
      </c>
      <c r="D271" s="9" t="str">
        <f ca="1">INDIRECT(ADDRESS(4+MOD(11-D260+2*$E$2+1,2*$E$2+1),3))</f>
        <v>Player 17</v>
      </c>
      <c r="E271" s="9"/>
      <c r="F271" s="12"/>
    </row>
    <row r="272" spans="1:6" s="5" customFormat="1" ht="24.75" customHeight="1">
      <c r="A272" s="13"/>
      <c r="B272" s="13"/>
      <c r="C272" s="14" t="str">
        <f ca="1">INDIRECT(ADDRESS(4+MOD(10-D260+2*$E$2+1,2*$E$2+1),3))</f>
        <v>Player 16</v>
      </c>
      <c r="D272" s="13" t="s">
        <v>6</v>
      </c>
      <c r="E272" s="13"/>
      <c r="F272" s="15"/>
    </row>
    <row r="273" s="5" customFormat="1" ht="24.75" customHeight="1">
      <c r="F273" s="6"/>
    </row>
    <row r="274" s="5" customFormat="1" ht="24.75" customHeight="1">
      <c r="F274" s="6"/>
    </row>
    <row r="275" s="5" customFormat="1" ht="24.75" customHeight="1">
      <c r="F275" s="6"/>
    </row>
    <row r="276" s="5" customFormat="1" ht="24.75" customHeight="1">
      <c r="F276" s="6"/>
    </row>
    <row r="277" spans="1:6" s="5" customFormat="1" ht="24.75" customHeight="1">
      <c r="A277" s="5" t="s">
        <v>9</v>
      </c>
      <c r="F277" s="6"/>
    </row>
    <row r="278" spans="3:6" s="5" customFormat="1" ht="24.75" customHeight="1">
      <c r="C278" s="7" t="s">
        <v>35</v>
      </c>
      <c r="D278" s="8">
        <v>15</v>
      </c>
      <c r="F278" s="6"/>
    </row>
    <row r="279" s="5" customFormat="1" ht="24.75" customHeight="1">
      <c r="F279" s="6"/>
    </row>
    <row r="280" spans="1:6" s="5" customFormat="1" ht="24.75" customHeight="1">
      <c r="A280" s="9" t="s">
        <v>5</v>
      </c>
      <c r="B280" s="10" t="s">
        <v>3</v>
      </c>
      <c r="C280" s="11" t="s">
        <v>11</v>
      </c>
      <c r="D280" s="9" t="s">
        <v>10</v>
      </c>
      <c r="E280" s="10" t="s">
        <v>3</v>
      </c>
      <c r="F280" s="12" t="s">
        <v>4</v>
      </c>
    </row>
    <row r="281" spans="1:6" s="5" customFormat="1" ht="24.75" customHeight="1">
      <c r="A281" s="9">
        <v>1</v>
      </c>
      <c r="B281" s="9"/>
      <c r="C281" s="11" t="str">
        <f ca="1">INDIRECT(ADDRESS(4+MOD(1-D278+2*$E$2+1,2*$E$2+1),3))</f>
        <v>Player 6</v>
      </c>
      <c r="D281" s="9" t="str">
        <f ca="1">INDIRECT(ADDRESS(4+MOD(19-D278+2*$E$2+1,2*$E$2+1),3))</f>
        <v>Player 5</v>
      </c>
      <c r="E281" s="9"/>
      <c r="F281" s="12"/>
    </row>
    <row r="282" spans="1:6" s="5" customFormat="1" ht="24.75" customHeight="1">
      <c r="A282" s="9">
        <v>2</v>
      </c>
      <c r="B282" s="9"/>
      <c r="C282" s="11" t="str">
        <f ca="1">INDIRECT(ADDRESS(4+MOD(2-D278+2*$E$2+1,2*$E$2+1),3))</f>
        <v>Player 7</v>
      </c>
      <c r="D282" s="9" t="str">
        <f ca="1">INDIRECT(ADDRESS(4+MOD(18-D278+2*$E$2+1,2*$E$2+1),3))</f>
        <v>Player 4</v>
      </c>
      <c r="E282" s="9"/>
      <c r="F282" s="12"/>
    </row>
    <row r="283" spans="1:6" s="5" customFormat="1" ht="24.75" customHeight="1">
      <c r="A283" s="9">
        <v>3</v>
      </c>
      <c r="B283" s="9"/>
      <c r="C283" s="11" t="str">
        <f ca="1">INDIRECT(ADDRESS(4+MOD(3-D278+2*$E$2+1,2*$E$2+1),3))</f>
        <v>Player 8</v>
      </c>
      <c r="D283" s="9" t="str">
        <f ca="1">INDIRECT(ADDRESS(4+MOD(17-D278+2*$E$2+1,2*$E$2+1),3))</f>
        <v>Player 3</v>
      </c>
      <c r="E283" s="9"/>
      <c r="F283" s="12"/>
    </row>
    <row r="284" spans="1:6" s="5" customFormat="1" ht="24.75" customHeight="1">
      <c r="A284" s="9">
        <v>4</v>
      </c>
      <c r="B284" s="9"/>
      <c r="C284" s="11" t="str">
        <f ca="1">INDIRECT(ADDRESS(4+MOD(4-D278+2*$E$2+1,2*$E$2+1),3))</f>
        <v>Player 9</v>
      </c>
      <c r="D284" s="9" t="str">
        <f ca="1">INDIRECT(ADDRESS(4+MOD(16-D278+2*$E$2+1,2*$E$2+1),3))</f>
        <v>Player 2</v>
      </c>
      <c r="E284" s="9"/>
      <c r="F284" s="12"/>
    </row>
    <row r="285" spans="1:6" s="5" customFormat="1" ht="24.75" customHeight="1">
      <c r="A285" s="9">
        <v>5</v>
      </c>
      <c r="B285" s="9"/>
      <c r="C285" s="11" t="str">
        <f ca="1">INDIRECT(ADDRESS(4+MOD(5-D278+2*$E$2+1,2*$E$2+1),3))</f>
        <v>Player 10</v>
      </c>
      <c r="D285" s="9" t="str">
        <f ca="1">INDIRECT(ADDRESS(4+MOD(15-D278+2*$E$2+1,2*$E$2+1),3))</f>
        <v>Player 1</v>
      </c>
      <c r="E285" s="9"/>
      <c r="F285" s="12"/>
    </row>
    <row r="286" spans="1:6" s="5" customFormat="1" ht="24.75" customHeight="1">
      <c r="A286" s="9">
        <v>6</v>
      </c>
      <c r="B286" s="9"/>
      <c r="C286" s="11" t="str">
        <f ca="1">INDIRECT(ADDRESS(4+MOD(6-D278+2*$E$2+1,2*$E$2+1),3))</f>
        <v>Player 11</v>
      </c>
      <c r="D286" s="9" t="str">
        <f ca="1">INDIRECT(ADDRESS(4+MOD(14-D278+2*$E$2+1,2*$E$2+1),3))</f>
        <v>Player 19 or Rest</v>
      </c>
      <c r="E286" s="9"/>
      <c r="F286" s="12"/>
    </row>
    <row r="287" spans="1:6" s="5" customFormat="1" ht="24.75" customHeight="1">
      <c r="A287" s="9">
        <v>7</v>
      </c>
      <c r="B287" s="9"/>
      <c r="C287" s="11" t="str">
        <f ca="1">INDIRECT(ADDRESS(4+MOD(7-D278+2*$E$2+1,2*$E$2+1),3))</f>
        <v>Player 12</v>
      </c>
      <c r="D287" s="9" t="str">
        <f ca="1">INDIRECT(ADDRESS(4+MOD(13-D278+2*$E$2+1,2*$E$2+1),3))</f>
        <v>Player 18</v>
      </c>
      <c r="E287" s="9"/>
      <c r="F287" s="12"/>
    </row>
    <row r="288" spans="1:6" s="5" customFormat="1" ht="24.75" customHeight="1">
      <c r="A288" s="9">
        <v>8</v>
      </c>
      <c r="B288" s="9"/>
      <c r="C288" s="11" t="str">
        <f ca="1">INDIRECT(ADDRESS(4+MOD(8-D278+2*$E$2+1,2*$E$2+1),3))</f>
        <v>Player 13</v>
      </c>
      <c r="D288" s="9" t="str">
        <f ca="1">INDIRECT(ADDRESS(4+MOD(12-D278+2*$E$2+1,2*$E$2+1),3))</f>
        <v>Player 17</v>
      </c>
      <c r="E288" s="9"/>
      <c r="F288" s="12"/>
    </row>
    <row r="289" spans="1:6" s="5" customFormat="1" ht="24.75" customHeight="1">
      <c r="A289" s="9">
        <v>9</v>
      </c>
      <c r="B289" s="9"/>
      <c r="C289" s="11" t="str">
        <f ca="1">INDIRECT(ADDRESS(4+MOD(9-D278+2*$E$2+1,2*$E$2+1),3))</f>
        <v>Player 14</v>
      </c>
      <c r="D289" s="9" t="str">
        <f ca="1">INDIRECT(ADDRESS(4+MOD(11-D278+2*$E$2+1,2*$E$2+1),3))</f>
        <v>Player 16</v>
      </c>
      <c r="E289" s="9"/>
      <c r="F289" s="12"/>
    </row>
    <row r="290" spans="1:6" s="5" customFormat="1" ht="24.75" customHeight="1">
      <c r="A290" s="13"/>
      <c r="B290" s="13"/>
      <c r="C290" s="14" t="str">
        <f ca="1">INDIRECT(ADDRESS(4+MOD(10-D278+2*$E$2+1,2*$E$2+1),3))</f>
        <v>Player 15</v>
      </c>
      <c r="D290" s="13" t="s">
        <v>6</v>
      </c>
      <c r="E290" s="13"/>
      <c r="F290" s="15"/>
    </row>
    <row r="291" s="5" customFormat="1" ht="24.75" customHeight="1">
      <c r="F291" s="6"/>
    </row>
    <row r="292" s="5" customFormat="1" ht="24.75" customHeight="1">
      <c r="F292" s="6"/>
    </row>
    <row r="293" s="5" customFormat="1" ht="24.75" customHeight="1">
      <c r="F293" s="6"/>
    </row>
    <row r="294" s="5" customFormat="1" ht="24.75" customHeight="1">
      <c r="F294" s="6"/>
    </row>
    <row r="295" spans="1:6" s="5" customFormat="1" ht="24.75" customHeight="1">
      <c r="A295" s="5" t="s">
        <v>9</v>
      </c>
      <c r="F295" s="6"/>
    </row>
    <row r="296" spans="3:6" s="5" customFormat="1" ht="24.75" customHeight="1">
      <c r="C296" s="7" t="s">
        <v>35</v>
      </c>
      <c r="D296" s="8">
        <v>16</v>
      </c>
      <c r="F296" s="6"/>
    </row>
    <row r="297" s="5" customFormat="1" ht="24.75" customHeight="1">
      <c r="F297" s="6"/>
    </row>
    <row r="298" spans="1:6" s="5" customFormat="1" ht="24.75" customHeight="1">
      <c r="A298" s="9" t="s">
        <v>5</v>
      </c>
      <c r="B298" s="10" t="s">
        <v>3</v>
      </c>
      <c r="C298" s="11" t="s">
        <v>11</v>
      </c>
      <c r="D298" s="9" t="s">
        <v>10</v>
      </c>
      <c r="E298" s="10" t="s">
        <v>3</v>
      </c>
      <c r="F298" s="12" t="s">
        <v>4</v>
      </c>
    </row>
    <row r="299" spans="1:6" s="5" customFormat="1" ht="24.75" customHeight="1">
      <c r="A299" s="9">
        <v>1</v>
      </c>
      <c r="B299" s="9"/>
      <c r="C299" s="11" t="str">
        <f ca="1">INDIRECT(ADDRESS(4+MOD(1-D296+2*$E$2+1,2*$E$2+1),3))</f>
        <v>Player 5</v>
      </c>
      <c r="D299" s="9" t="str">
        <f ca="1">INDIRECT(ADDRESS(4+MOD(19-D296+2*$E$2+1,2*$E$2+1),3))</f>
        <v>Player 4</v>
      </c>
      <c r="E299" s="9"/>
      <c r="F299" s="12"/>
    </row>
    <row r="300" spans="1:6" s="5" customFormat="1" ht="24.75" customHeight="1">
      <c r="A300" s="9">
        <v>2</v>
      </c>
      <c r="B300" s="9"/>
      <c r="C300" s="11" t="str">
        <f ca="1">INDIRECT(ADDRESS(4+MOD(2-D296+2*$E$2+1,2*$E$2+1),3))</f>
        <v>Player 6</v>
      </c>
      <c r="D300" s="9" t="str">
        <f ca="1">INDIRECT(ADDRESS(4+MOD(18-D296+2*$E$2+1,2*$E$2+1),3))</f>
        <v>Player 3</v>
      </c>
      <c r="E300" s="9"/>
      <c r="F300" s="12"/>
    </row>
    <row r="301" spans="1:6" s="5" customFormat="1" ht="24.75" customHeight="1">
      <c r="A301" s="9">
        <v>3</v>
      </c>
      <c r="B301" s="9"/>
      <c r="C301" s="11" t="str">
        <f ca="1">INDIRECT(ADDRESS(4+MOD(3-D296+2*$E$2+1,2*$E$2+1),3))</f>
        <v>Player 7</v>
      </c>
      <c r="D301" s="9" t="str">
        <f ca="1">INDIRECT(ADDRESS(4+MOD(17-D296+2*$E$2+1,2*$E$2+1),3))</f>
        <v>Player 2</v>
      </c>
      <c r="E301" s="9"/>
      <c r="F301" s="12"/>
    </row>
    <row r="302" spans="1:6" s="5" customFormat="1" ht="24.75" customHeight="1">
      <c r="A302" s="9">
        <v>4</v>
      </c>
      <c r="B302" s="9"/>
      <c r="C302" s="11" t="str">
        <f ca="1">INDIRECT(ADDRESS(4+MOD(4-D296+2*$E$2+1,2*$E$2+1),3))</f>
        <v>Player 8</v>
      </c>
      <c r="D302" s="9" t="str">
        <f ca="1">INDIRECT(ADDRESS(4+MOD(16-D296+2*$E$2+1,2*$E$2+1),3))</f>
        <v>Player 1</v>
      </c>
      <c r="E302" s="9"/>
      <c r="F302" s="12"/>
    </row>
    <row r="303" spans="1:6" s="5" customFormat="1" ht="24.75" customHeight="1">
      <c r="A303" s="9">
        <v>5</v>
      </c>
      <c r="B303" s="9"/>
      <c r="C303" s="11" t="str">
        <f ca="1">INDIRECT(ADDRESS(4+MOD(5-D296+2*$E$2+1,2*$E$2+1),3))</f>
        <v>Player 9</v>
      </c>
      <c r="D303" s="9" t="str">
        <f ca="1">INDIRECT(ADDRESS(4+MOD(15-D296+2*$E$2+1,2*$E$2+1),3))</f>
        <v>Player 19 or Rest</v>
      </c>
      <c r="E303" s="9"/>
      <c r="F303" s="12"/>
    </row>
    <row r="304" spans="1:6" s="5" customFormat="1" ht="24.75" customHeight="1">
      <c r="A304" s="9">
        <v>6</v>
      </c>
      <c r="B304" s="9"/>
      <c r="C304" s="11" t="str">
        <f ca="1">INDIRECT(ADDRESS(4+MOD(6-D296+2*$E$2+1,2*$E$2+1),3))</f>
        <v>Player 10</v>
      </c>
      <c r="D304" s="9" t="str">
        <f ca="1">INDIRECT(ADDRESS(4+MOD(14-D296+2*$E$2+1,2*$E$2+1),3))</f>
        <v>Player 18</v>
      </c>
      <c r="E304" s="9"/>
      <c r="F304" s="12"/>
    </row>
    <row r="305" spans="1:6" s="5" customFormat="1" ht="24.75" customHeight="1">
      <c r="A305" s="9">
        <v>7</v>
      </c>
      <c r="B305" s="9"/>
      <c r="C305" s="11" t="str">
        <f ca="1">INDIRECT(ADDRESS(4+MOD(7-D296+2*$E$2+1,2*$E$2+1),3))</f>
        <v>Player 11</v>
      </c>
      <c r="D305" s="9" t="str">
        <f ca="1">INDIRECT(ADDRESS(4+MOD(13-D296+2*$E$2+1,2*$E$2+1),3))</f>
        <v>Player 17</v>
      </c>
      <c r="E305" s="9"/>
      <c r="F305" s="12"/>
    </row>
    <row r="306" spans="1:6" s="5" customFormat="1" ht="24.75" customHeight="1">
      <c r="A306" s="9">
        <v>8</v>
      </c>
      <c r="B306" s="9"/>
      <c r="C306" s="11" t="str">
        <f ca="1">INDIRECT(ADDRESS(4+MOD(8-D296+2*$E$2+1,2*$E$2+1),3))</f>
        <v>Player 12</v>
      </c>
      <c r="D306" s="9" t="str">
        <f ca="1">INDIRECT(ADDRESS(4+MOD(12-D296+2*$E$2+1,2*$E$2+1),3))</f>
        <v>Player 16</v>
      </c>
      <c r="E306" s="9"/>
      <c r="F306" s="12"/>
    </row>
    <row r="307" spans="1:6" s="5" customFormat="1" ht="24.75" customHeight="1">
      <c r="A307" s="9">
        <v>9</v>
      </c>
      <c r="B307" s="9"/>
      <c r="C307" s="11" t="str">
        <f ca="1">INDIRECT(ADDRESS(4+MOD(9-D296+2*$E$2+1,2*$E$2+1),3))</f>
        <v>Player 13</v>
      </c>
      <c r="D307" s="9" t="str">
        <f ca="1">INDIRECT(ADDRESS(4+MOD(11-D296+2*$E$2+1,2*$E$2+1),3))</f>
        <v>Player 15</v>
      </c>
      <c r="E307" s="9"/>
      <c r="F307" s="12"/>
    </row>
    <row r="308" spans="1:6" s="5" customFormat="1" ht="24.75" customHeight="1">
      <c r="A308" s="13"/>
      <c r="B308" s="13"/>
      <c r="C308" s="14" t="str">
        <f ca="1">INDIRECT(ADDRESS(4+MOD(10-D296+2*$E$2+1,2*$E$2+1),3))</f>
        <v>Player 14</v>
      </c>
      <c r="D308" s="13" t="s">
        <v>6</v>
      </c>
      <c r="E308" s="13"/>
      <c r="F308" s="15"/>
    </row>
    <row r="309" s="5" customFormat="1" ht="24.75" customHeight="1">
      <c r="F309" s="6"/>
    </row>
    <row r="310" s="5" customFormat="1" ht="24.75" customHeight="1">
      <c r="F310" s="6"/>
    </row>
    <row r="311" s="5" customFormat="1" ht="24.75" customHeight="1">
      <c r="F311" s="6"/>
    </row>
    <row r="312" s="5" customFormat="1" ht="24.75" customHeight="1">
      <c r="F312" s="6"/>
    </row>
    <row r="313" spans="1:6" s="5" customFormat="1" ht="24.75" customHeight="1">
      <c r="A313" s="5" t="s">
        <v>9</v>
      </c>
      <c r="F313" s="6"/>
    </row>
    <row r="314" spans="3:6" s="5" customFormat="1" ht="24.75" customHeight="1">
      <c r="C314" s="7" t="s">
        <v>35</v>
      </c>
      <c r="D314" s="8">
        <v>17</v>
      </c>
      <c r="F314" s="6"/>
    </row>
    <row r="315" s="5" customFormat="1" ht="24.75" customHeight="1">
      <c r="F315" s="6"/>
    </row>
    <row r="316" spans="1:6" s="5" customFormat="1" ht="24.75" customHeight="1">
      <c r="A316" s="9" t="s">
        <v>5</v>
      </c>
      <c r="B316" s="10" t="s">
        <v>3</v>
      </c>
      <c r="C316" s="11" t="s">
        <v>11</v>
      </c>
      <c r="D316" s="9" t="s">
        <v>10</v>
      </c>
      <c r="E316" s="10" t="s">
        <v>3</v>
      </c>
      <c r="F316" s="12" t="s">
        <v>4</v>
      </c>
    </row>
    <row r="317" spans="1:6" s="5" customFormat="1" ht="24.75" customHeight="1">
      <c r="A317" s="9">
        <v>1</v>
      </c>
      <c r="B317" s="9"/>
      <c r="C317" s="11" t="str">
        <f ca="1">INDIRECT(ADDRESS(4+MOD(1-D314+2*$E$2+1,2*$E$2+1),3))</f>
        <v>Player 4</v>
      </c>
      <c r="D317" s="9" t="str">
        <f ca="1">INDIRECT(ADDRESS(4+MOD(19-D314+2*$E$2+1,2*$E$2+1),3))</f>
        <v>Player 3</v>
      </c>
      <c r="E317" s="9"/>
      <c r="F317" s="12"/>
    </row>
    <row r="318" spans="1:6" s="5" customFormat="1" ht="24.75" customHeight="1">
      <c r="A318" s="9">
        <v>2</v>
      </c>
      <c r="B318" s="9"/>
      <c r="C318" s="11" t="str">
        <f ca="1">INDIRECT(ADDRESS(4+MOD(2-D314+2*$E$2+1,2*$E$2+1),3))</f>
        <v>Player 5</v>
      </c>
      <c r="D318" s="9" t="str">
        <f ca="1">INDIRECT(ADDRESS(4+MOD(18-D314+2*$E$2+1,2*$E$2+1),3))</f>
        <v>Player 2</v>
      </c>
      <c r="E318" s="9"/>
      <c r="F318" s="12"/>
    </row>
    <row r="319" spans="1:6" s="5" customFormat="1" ht="24.75" customHeight="1">
      <c r="A319" s="9">
        <v>3</v>
      </c>
      <c r="B319" s="9"/>
      <c r="C319" s="11" t="str">
        <f ca="1">INDIRECT(ADDRESS(4+MOD(3-D314+2*$E$2+1,2*$E$2+1),3))</f>
        <v>Player 6</v>
      </c>
      <c r="D319" s="9" t="str">
        <f ca="1">INDIRECT(ADDRESS(4+MOD(17-D314+2*$E$2+1,2*$E$2+1),3))</f>
        <v>Player 1</v>
      </c>
      <c r="E319" s="9"/>
      <c r="F319" s="12"/>
    </row>
    <row r="320" spans="1:6" s="5" customFormat="1" ht="24.75" customHeight="1">
      <c r="A320" s="9">
        <v>4</v>
      </c>
      <c r="B320" s="9"/>
      <c r="C320" s="11" t="str">
        <f ca="1">INDIRECT(ADDRESS(4+MOD(4-D314+2*$E$2+1,2*$E$2+1),3))</f>
        <v>Player 7</v>
      </c>
      <c r="D320" s="9" t="str">
        <f ca="1">INDIRECT(ADDRESS(4+MOD(16-D314+2*$E$2+1,2*$E$2+1),3))</f>
        <v>Player 19 or Rest</v>
      </c>
      <c r="E320" s="9"/>
      <c r="F320" s="12"/>
    </row>
    <row r="321" spans="1:6" s="5" customFormat="1" ht="24.75" customHeight="1">
      <c r="A321" s="9">
        <v>5</v>
      </c>
      <c r="B321" s="9"/>
      <c r="C321" s="11" t="str">
        <f ca="1">INDIRECT(ADDRESS(4+MOD(5-D314+2*$E$2+1,2*$E$2+1),3))</f>
        <v>Player 8</v>
      </c>
      <c r="D321" s="9" t="str">
        <f ca="1">INDIRECT(ADDRESS(4+MOD(15-D314+2*$E$2+1,2*$E$2+1),3))</f>
        <v>Player 18</v>
      </c>
      <c r="E321" s="9"/>
      <c r="F321" s="12"/>
    </row>
    <row r="322" spans="1:6" s="5" customFormat="1" ht="24.75" customHeight="1">
      <c r="A322" s="9">
        <v>6</v>
      </c>
      <c r="B322" s="9"/>
      <c r="C322" s="11" t="str">
        <f ca="1">INDIRECT(ADDRESS(4+MOD(6-D314+2*$E$2+1,2*$E$2+1),3))</f>
        <v>Player 9</v>
      </c>
      <c r="D322" s="9" t="str">
        <f ca="1">INDIRECT(ADDRESS(4+MOD(14-D314+2*$E$2+1,2*$E$2+1),3))</f>
        <v>Player 17</v>
      </c>
      <c r="E322" s="9"/>
      <c r="F322" s="12"/>
    </row>
    <row r="323" spans="1:6" s="5" customFormat="1" ht="24.75" customHeight="1">
      <c r="A323" s="9">
        <v>7</v>
      </c>
      <c r="B323" s="9"/>
      <c r="C323" s="11" t="str">
        <f ca="1">INDIRECT(ADDRESS(4+MOD(7-D314+2*$E$2+1,2*$E$2+1),3))</f>
        <v>Player 10</v>
      </c>
      <c r="D323" s="9" t="str">
        <f ca="1">INDIRECT(ADDRESS(4+MOD(13-D314+2*$E$2+1,2*$E$2+1),3))</f>
        <v>Player 16</v>
      </c>
      <c r="E323" s="9"/>
      <c r="F323" s="12"/>
    </row>
    <row r="324" spans="1:6" s="5" customFormat="1" ht="24.75" customHeight="1">
      <c r="A324" s="9">
        <v>8</v>
      </c>
      <c r="B324" s="9"/>
      <c r="C324" s="11" t="str">
        <f ca="1">INDIRECT(ADDRESS(4+MOD(8-D314+2*$E$2+1,2*$E$2+1),3))</f>
        <v>Player 11</v>
      </c>
      <c r="D324" s="9" t="str">
        <f ca="1">INDIRECT(ADDRESS(4+MOD(12-D314+2*$E$2+1,2*$E$2+1),3))</f>
        <v>Player 15</v>
      </c>
      <c r="E324" s="9"/>
      <c r="F324" s="12"/>
    </row>
    <row r="325" spans="1:6" s="5" customFormat="1" ht="24.75" customHeight="1">
      <c r="A325" s="9">
        <v>9</v>
      </c>
      <c r="B325" s="9"/>
      <c r="C325" s="11" t="str">
        <f ca="1">INDIRECT(ADDRESS(4+MOD(9-D314+2*$E$2+1,2*$E$2+1),3))</f>
        <v>Player 12</v>
      </c>
      <c r="D325" s="9" t="str">
        <f ca="1">INDIRECT(ADDRESS(4+MOD(11-D314+2*$E$2+1,2*$E$2+1),3))</f>
        <v>Player 14</v>
      </c>
      <c r="E325" s="9"/>
      <c r="F325" s="12"/>
    </row>
    <row r="326" spans="1:6" s="5" customFormat="1" ht="24.75" customHeight="1">
      <c r="A326" s="13"/>
      <c r="B326" s="13"/>
      <c r="C326" s="14" t="str">
        <f ca="1">INDIRECT(ADDRESS(4+MOD(10-D314+2*$E$2+1,2*$E$2+1),3))</f>
        <v>Player 13</v>
      </c>
      <c r="D326" s="13" t="s">
        <v>6</v>
      </c>
      <c r="E326" s="13"/>
      <c r="F326" s="15"/>
    </row>
    <row r="327" s="5" customFormat="1" ht="24.75" customHeight="1">
      <c r="F327" s="6"/>
    </row>
    <row r="328" s="5" customFormat="1" ht="24.75" customHeight="1">
      <c r="F328" s="6"/>
    </row>
    <row r="329" s="5" customFormat="1" ht="24.75" customHeight="1">
      <c r="F329" s="6"/>
    </row>
    <row r="330" s="5" customFormat="1" ht="24.75" customHeight="1">
      <c r="F330" s="6"/>
    </row>
    <row r="331" spans="1:6" s="5" customFormat="1" ht="24.75" customHeight="1">
      <c r="A331" s="5" t="s">
        <v>9</v>
      </c>
      <c r="F331" s="6"/>
    </row>
    <row r="332" spans="3:6" s="5" customFormat="1" ht="24.75" customHeight="1">
      <c r="C332" s="7" t="s">
        <v>35</v>
      </c>
      <c r="D332" s="8">
        <v>18</v>
      </c>
      <c r="F332" s="6"/>
    </row>
    <row r="333" s="5" customFormat="1" ht="24.75" customHeight="1">
      <c r="F333" s="6"/>
    </row>
    <row r="334" spans="1:6" s="5" customFormat="1" ht="24.75" customHeight="1">
      <c r="A334" s="9" t="s">
        <v>5</v>
      </c>
      <c r="B334" s="10" t="s">
        <v>3</v>
      </c>
      <c r="C334" s="11" t="s">
        <v>11</v>
      </c>
      <c r="D334" s="9" t="s">
        <v>10</v>
      </c>
      <c r="E334" s="10" t="s">
        <v>3</v>
      </c>
      <c r="F334" s="12" t="s">
        <v>4</v>
      </c>
    </row>
    <row r="335" spans="1:6" s="5" customFormat="1" ht="24.75" customHeight="1">
      <c r="A335" s="9">
        <v>1</v>
      </c>
      <c r="B335" s="9"/>
      <c r="C335" s="11" t="str">
        <f ca="1">INDIRECT(ADDRESS(4+MOD(1-D332+2*$E$2+1,2*$E$2+1),3))</f>
        <v>Player 3</v>
      </c>
      <c r="D335" s="9" t="str">
        <f ca="1">INDIRECT(ADDRESS(4+MOD(19-D332+2*$E$2+1,2*$E$2+1),3))</f>
        <v>Player 2</v>
      </c>
      <c r="E335" s="9"/>
      <c r="F335" s="12"/>
    </row>
    <row r="336" spans="1:6" s="5" customFormat="1" ht="24.75" customHeight="1">
      <c r="A336" s="9">
        <v>2</v>
      </c>
      <c r="B336" s="9"/>
      <c r="C336" s="11" t="str">
        <f ca="1">INDIRECT(ADDRESS(4+MOD(2-D332+2*$E$2+1,2*$E$2+1),3))</f>
        <v>Player 4</v>
      </c>
      <c r="D336" s="9" t="str">
        <f ca="1">INDIRECT(ADDRESS(4+MOD(18-D332+2*$E$2+1,2*$E$2+1),3))</f>
        <v>Player 1</v>
      </c>
      <c r="E336" s="9"/>
      <c r="F336" s="12"/>
    </row>
    <row r="337" spans="1:6" s="5" customFormat="1" ht="24.75" customHeight="1">
      <c r="A337" s="9">
        <v>3</v>
      </c>
      <c r="B337" s="9"/>
      <c r="C337" s="11" t="str">
        <f ca="1">INDIRECT(ADDRESS(4+MOD(3-D332+2*$E$2+1,2*$E$2+1),3))</f>
        <v>Player 5</v>
      </c>
      <c r="D337" s="9" t="str">
        <f ca="1">INDIRECT(ADDRESS(4+MOD(17-D332+2*$E$2+1,2*$E$2+1),3))</f>
        <v>Player 19 or Rest</v>
      </c>
      <c r="E337" s="9"/>
      <c r="F337" s="12"/>
    </row>
    <row r="338" spans="1:6" s="5" customFormat="1" ht="24.75" customHeight="1">
      <c r="A338" s="9">
        <v>4</v>
      </c>
      <c r="B338" s="9"/>
      <c r="C338" s="11" t="str">
        <f ca="1">INDIRECT(ADDRESS(4+MOD(4-D332+2*$E$2+1,2*$E$2+1),3))</f>
        <v>Player 6</v>
      </c>
      <c r="D338" s="9" t="str">
        <f ca="1">INDIRECT(ADDRESS(4+MOD(16-D332+2*$E$2+1,2*$E$2+1),3))</f>
        <v>Player 18</v>
      </c>
      <c r="E338" s="9"/>
      <c r="F338" s="12"/>
    </row>
    <row r="339" spans="1:6" s="5" customFormat="1" ht="24.75" customHeight="1">
      <c r="A339" s="9">
        <v>5</v>
      </c>
      <c r="B339" s="9"/>
      <c r="C339" s="11" t="str">
        <f ca="1">INDIRECT(ADDRESS(4+MOD(5-D332+2*$E$2+1,2*$E$2+1),3))</f>
        <v>Player 7</v>
      </c>
      <c r="D339" s="9" t="str">
        <f ca="1">INDIRECT(ADDRESS(4+MOD(15-D332+2*$E$2+1,2*$E$2+1),3))</f>
        <v>Player 17</v>
      </c>
      <c r="E339" s="9"/>
      <c r="F339" s="12"/>
    </row>
    <row r="340" spans="1:6" s="5" customFormat="1" ht="24.75" customHeight="1">
      <c r="A340" s="9">
        <v>6</v>
      </c>
      <c r="B340" s="9"/>
      <c r="C340" s="11" t="str">
        <f ca="1">INDIRECT(ADDRESS(4+MOD(6-D332+2*$E$2+1,2*$E$2+1),3))</f>
        <v>Player 8</v>
      </c>
      <c r="D340" s="9" t="str">
        <f ca="1">INDIRECT(ADDRESS(4+MOD(14-D332+2*$E$2+1,2*$E$2+1),3))</f>
        <v>Player 16</v>
      </c>
      <c r="E340" s="9"/>
      <c r="F340" s="12"/>
    </row>
    <row r="341" spans="1:6" s="5" customFormat="1" ht="24.75" customHeight="1">
      <c r="A341" s="9">
        <v>7</v>
      </c>
      <c r="B341" s="9"/>
      <c r="C341" s="11" t="str">
        <f ca="1">INDIRECT(ADDRESS(4+MOD(7-D332+2*$E$2+1,2*$E$2+1),3))</f>
        <v>Player 9</v>
      </c>
      <c r="D341" s="9" t="str">
        <f ca="1">INDIRECT(ADDRESS(4+MOD(13-D332+2*$E$2+1,2*$E$2+1),3))</f>
        <v>Player 15</v>
      </c>
      <c r="E341" s="9"/>
      <c r="F341" s="12"/>
    </row>
    <row r="342" spans="1:6" s="5" customFormat="1" ht="24.75" customHeight="1">
      <c r="A342" s="9">
        <v>8</v>
      </c>
      <c r="B342" s="9"/>
      <c r="C342" s="11" t="str">
        <f ca="1">INDIRECT(ADDRESS(4+MOD(8-D332+2*$E$2+1,2*$E$2+1),3))</f>
        <v>Player 10</v>
      </c>
      <c r="D342" s="9" t="str">
        <f ca="1">INDIRECT(ADDRESS(4+MOD(12-D332+2*$E$2+1,2*$E$2+1),3))</f>
        <v>Player 14</v>
      </c>
      <c r="E342" s="9"/>
      <c r="F342" s="12"/>
    </row>
    <row r="343" spans="1:6" s="5" customFormat="1" ht="24.75" customHeight="1">
      <c r="A343" s="9">
        <v>9</v>
      </c>
      <c r="B343" s="9"/>
      <c r="C343" s="11" t="str">
        <f ca="1">INDIRECT(ADDRESS(4+MOD(9-D332+2*$E$2+1,2*$E$2+1),3))</f>
        <v>Player 11</v>
      </c>
      <c r="D343" s="9" t="str">
        <f ca="1">INDIRECT(ADDRESS(4+MOD(11-D332+2*$E$2+1,2*$E$2+1),3))</f>
        <v>Player 13</v>
      </c>
      <c r="E343" s="9"/>
      <c r="F343" s="12"/>
    </row>
    <row r="344" spans="1:6" s="5" customFormat="1" ht="24.75" customHeight="1">
      <c r="A344" s="13"/>
      <c r="B344" s="13"/>
      <c r="C344" s="14" t="str">
        <f ca="1">INDIRECT(ADDRESS(4+MOD(10-D332+2*$E$2+1,2*$E$2+1),3))</f>
        <v>Player 12</v>
      </c>
      <c r="D344" s="13" t="s">
        <v>6</v>
      </c>
      <c r="E344" s="13"/>
      <c r="F344" s="15"/>
    </row>
    <row r="345" s="5" customFormat="1" ht="24.75" customHeight="1">
      <c r="F345" s="6"/>
    </row>
    <row r="346" s="5" customFormat="1" ht="24.75" customHeight="1">
      <c r="F346" s="6"/>
    </row>
    <row r="347" s="5" customFormat="1" ht="24.75" customHeight="1">
      <c r="F347" s="6"/>
    </row>
    <row r="348" s="5" customFormat="1" ht="24.75" customHeight="1">
      <c r="F348" s="6"/>
    </row>
    <row r="349" spans="1:6" s="5" customFormat="1" ht="24.75" customHeight="1">
      <c r="A349" s="5" t="s">
        <v>9</v>
      </c>
      <c r="F349" s="6"/>
    </row>
    <row r="350" spans="3:6" s="5" customFormat="1" ht="24.75" customHeight="1">
      <c r="C350" s="7" t="s">
        <v>35</v>
      </c>
      <c r="D350" s="8">
        <v>19</v>
      </c>
      <c r="F350" s="6"/>
    </row>
    <row r="351" s="5" customFormat="1" ht="24.75" customHeight="1">
      <c r="F351" s="6"/>
    </row>
    <row r="352" spans="1:6" s="5" customFormat="1" ht="24.75" customHeight="1">
      <c r="A352" s="9" t="s">
        <v>5</v>
      </c>
      <c r="B352" s="10" t="s">
        <v>3</v>
      </c>
      <c r="C352" s="11" t="s">
        <v>11</v>
      </c>
      <c r="D352" s="9" t="s">
        <v>10</v>
      </c>
      <c r="E352" s="10" t="s">
        <v>3</v>
      </c>
      <c r="F352" s="12" t="s">
        <v>4</v>
      </c>
    </row>
    <row r="353" spans="1:6" s="5" customFormat="1" ht="24.75" customHeight="1">
      <c r="A353" s="9">
        <v>1</v>
      </c>
      <c r="B353" s="9"/>
      <c r="C353" s="11" t="str">
        <f ca="1">INDIRECT(ADDRESS(4+MOD(1-D350+2*$E$2+1,2*$E$2+1),3))</f>
        <v>Player 2</v>
      </c>
      <c r="D353" s="9" t="str">
        <f ca="1">INDIRECT(ADDRESS(4+MOD(19-D350+2*$E$2+1,2*$E$2+1),3))</f>
        <v>Player 1</v>
      </c>
      <c r="E353" s="9"/>
      <c r="F353" s="12"/>
    </row>
    <row r="354" spans="1:6" s="5" customFormat="1" ht="24.75" customHeight="1">
      <c r="A354" s="9">
        <v>2</v>
      </c>
      <c r="B354" s="9"/>
      <c r="C354" s="11" t="str">
        <f ca="1">INDIRECT(ADDRESS(4+MOD(2-D350+2*$E$2+1,2*$E$2+1),3))</f>
        <v>Player 3</v>
      </c>
      <c r="D354" s="9" t="str">
        <f ca="1">INDIRECT(ADDRESS(4+MOD(18-D350+2*$E$2+1,2*$E$2+1),3))</f>
        <v>Player 19 or Rest</v>
      </c>
      <c r="E354" s="9"/>
      <c r="F354" s="12"/>
    </row>
    <row r="355" spans="1:6" s="5" customFormat="1" ht="24.75" customHeight="1">
      <c r="A355" s="9">
        <v>3</v>
      </c>
      <c r="B355" s="9"/>
      <c r="C355" s="11" t="str">
        <f ca="1">INDIRECT(ADDRESS(4+MOD(3-D350+2*$E$2+1,2*$E$2+1),3))</f>
        <v>Player 4</v>
      </c>
      <c r="D355" s="9" t="str">
        <f ca="1">INDIRECT(ADDRESS(4+MOD(17-D350+2*$E$2+1,2*$E$2+1),3))</f>
        <v>Player 18</v>
      </c>
      <c r="E355" s="9"/>
      <c r="F355" s="12"/>
    </row>
    <row r="356" spans="1:6" s="5" customFormat="1" ht="24.75" customHeight="1">
      <c r="A356" s="9">
        <v>4</v>
      </c>
      <c r="B356" s="9"/>
      <c r="C356" s="11" t="str">
        <f ca="1">INDIRECT(ADDRESS(4+MOD(4-D350+2*$E$2+1,2*$E$2+1),3))</f>
        <v>Player 5</v>
      </c>
      <c r="D356" s="9" t="str">
        <f ca="1">INDIRECT(ADDRESS(4+MOD(16-D350+2*$E$2+1,2*$E$2+1),3))</f>
        <v>Player 17</v>
      </c>
      <c r="E356" s="9"/>
      <c r="F356" s="12"/>
    </row>
    <row r="357" spans="1:6" s="5" customFormat="1" ht="24.75" customHeight="1">
      <c r="A357" s="9">
        <v>5</v>
      </c>
      <c r="B357" s="9"/>
      <c r="C357" s="11" t="str">
        <f ca="1">INDIRECT(ADDRESS(4+MOD(5-D350+2*$E$2+1,2*$E$2+1),3))</f>
        <v>Player 6</v>
      </c>
      <c r="D357" s="9" t="str">
        <f ca="1">INDIRECT(ADDRESS(4+MOD(15-D350+2*$E$2+1,2*$E$2+1),3))</f>
        <v>Player 16</v>
      </c>
      <c r="E357" s="9"/>
      <c r="F357" s="12"/>
    </row>
    <row r="358" spans="1:6" s="5" customFormat="1" ht="24.75" customHeight="1">
      <c r="A358" s="9">
        <v>6</v>
      </c>
      <c r="B358" s="9"/>
      <c r="C358" s="11" t="str">
        <f ca="1">INDIRECT(ADDRESS(4+MOD(6-D350+2*$E$2+1,2*$E$2+1),3))</f>
        <v>Player 7</v>
      </c>
      <c r="D358" s="9" t="str">
        <f ca="1">INDIRECT(ADDRESS(4+MOD(14-D350+2*$E$2+1,2*$E$2+1),3))</f>
        <v>Player 15</v>
      </c>
      <c r="E358" s="9"/>
      <c r="F358" s="12"/>
    </row>
    <row r="359" spans="1:6" s="5" customFormat="1" ht="24.75" customHeight="1">
      <c r="A359" s="9">
        <v>7</v>
      </c>
      <c r="B359" s="9"/>
      <c r="C359" s="11" t="str">
        <f ca="1">INDIRECT(ADDRESS(4+MOD(7-D350+2*$E$2+1,2*$E$2+1),3))</f>
        <v>Player 8</v>
      </c>
      <c r="D359" s="9" t="str">
        <f ca="1">INDIRECT(ADDRESS(4+MOD(13-D350+2*$E$2+1,2*$E$2+1),3))</f>
        <v>Player 14</v>
      </c>
      <c r="E359" s="9"/>
      <c r="F359" s="12"/>
    </row>
    <row r="360" spans="1:6" s="5" customFormat="1" ht="24.75" customHeight="1">
      <c r="A360" s="9">
        <v>8</v>
      </c>
      <c r="B360" s="9"/>
      <c r="C360" s="11" t="str">
        <f ca="1">INDIRECT(ADDRESS(4+MOD(8-D350+2*$E$2+1,2*$E$2+1),3))</f>
        <v>Player 9</v>
      </c>
      <c r="D360" s="9" t="str">
        <f ca="1">INDIRECT(ADDRESS(4+MOD(12-D350+2*$E$2+1,2*$E$2+1),3))</f>
        <v>Player 13</v>
      </c>
      <c r="E360" s="9"/>
      <c r="F360" s="12"/>
    </row>
    <row r="361" spans="1:6" s="5" customFormat="1" ht="24.75" customHeight="1">
      <c r="A361" s="9">
        <v>9</v>
      </c>
      <c r="B361" s="9"/>
      <c r="C361" s="11" t="str">
        <f ca="1">INDIRECT(ADDRESS(4+MOD(9-D350+2*$E$2+1,2*$E$2+1),3))</f>
        <v>Player 10</v>
      </c>
      <c r="D361" s="9" t="str">
        <f ca="1">INDIRECT(ADDRESS(4+MOD(11-D350+2*$E$2+1,2*$E$2+1),3))</f>
        <v>Player 12</v>
      </c>
      <c r="E361" s="9"/>
      <c r="F361" s="12"/>
    </row>
    <row r="362" spans="1:6" s="5" customFormat="1" ht="24.75" customHeight="1">
      <c r="A362" s="13"/>
      <c r="B362" s="13"/>
      <c r="C362" s="14" t="str">
        <f ca="1">INDIRECT(ADDRESS(4+MOD(10-D350+2*$E$2+1,2*$E$2+1),3))</f>
        <v>Player 11</v>
      </c>
      <c r="D362" s="13" t="s">
        <v>6</v>
      </c>
      <c r="E362" s="13"/>
      <c r="F362" s="15"/>
    </row>
    <row r="363" s="5" customFormat="1" ht="24.75" customHeight="1">
      <c r="F363" s="6"/>
    </row>
    <row r="364" s="5" customFormat="1" ht="24.75" customHeight="1">
      <c r="F364" s="6"/>
    </row>
    <row r="365" s="5" customFormat="1" ht="24.75" customHeight="1">
      <c r="F365" s="6"/>
    </row>
    <row r="366" s="5" customFormat="1" ht="24.75" customHeight="1">
      <c r="F366" s="6"/>
    </row>
    <row r="367" spans="1:4" s="5" customFormat="1" ht="24.75" customHeight="1">
      <c r="A367" s="5" t="s">
        <v>29</v>
      </c>
      <c r="C367" s="7" t="s">
        <v>30</v>
      </c>
      <c r="D367" s="8">
        <v>1</v>
      </c>
    </row>
    <row r="368" spans="3:4" s="5" customFormat="1" ht="24.75" customHeight="1">
      <c r="C368" s="7" t="s">
        <v>31</v>
      </c>
      <c r="D368" s="8" t="str">
        <f ca="1">INDIRECT(ADDRESS(3+D367,3))</f>
        <v>Player 1</v>
      </c>
    </row>
    <row r="369" s="5" customFormat="1" ht="24.75" customHeight="1"/>
    <row r="370" spans="1:7" s="5" customFormat="1" ht="24.75" customHeight="1">
      <c r="A370" s="9" t="s">
        <v>36</v>
      </c>
      <c r="B370" s="16" t="s">
        <v>5</v>
      </c>
      <c r="C370" s="11" t="s">
        <v>11</v>
      </c>
      <c r="D370" s="9" t="s">
        <v>10</v>
      </c>
      <c r="E370" s="10" t="s">
        <v>3</v>
      </c>
      <c r="F370" s="9" t="s">
        <v>4</v>
      </c>
      <c r="G370" s="5" t="s">
        <v>32</v>
      </c>
    </row>
    <row r="371" spans="1:7" s="5" customFormat="1" ht="24.75" customHeight="1">
      <c r="A371" s="9">
        <v>1</v>
      </c>
      <c r="B371" s="11">
        <f>IF(G371=$E$2+1,0,IF(G371&lt;$E$2+1,G371,$E$2+$E$2+2-G371))</f>
        <v>1</v>
      </c>
      <c r="C371" s="11" t="str">
        <f ca="1">IF(G371=$E$2+1,D368,INDIRECT(ADDRESS(4+MOD(IF(G371&lt;$E$2+1,G371,$E$2+$E$2+2-G371)-A371+2*$E$2+1,2*$E$2+1),3)))</f>
        <v>Player 1</v>
      </c>
      <c r="D371" s="9" t="str">
        <f aca="true" ca="1" t="shared" si="0" ref="D371:D389">IF(G371=$E$2+1,$F$3,INDIRECT(ADDRESS(4+MOD(IF(G371&lt;$E$2+1,$E$2+$E$2+2-G371,G371)-A371+2*$E$2+1,2*$E$2+1),3)))</f>
        <v>Player 19 or Rest</v>
      </c>
      <c r="E371" s="10"/>
      <c r="F371" s="9"/>
      <c r="G371" s="5">
        <f>1+MOD(A371+D367-2,2*$E$2+1)</f>
        <v>1</v>
      </c>
    </row>
    <row r="372" spans="1:7" s="5" customFormat="1" ht="24.75" customHeight="1">
      <c r="A372" s="9">
        <v>2</v>
      </c>
      <c r="B372" s="11">
        <f aca="true" t="shared" si="1" ref="B372:B389">IF(G372=$E$2+1,0,IF(G372&lt;$E$2+1,G372,$E$2+$E$2+2-G372))</f>
        <v>2</v>
      </c>
      <c r="C372" s="11" t="str">
        <f ca="1">IF(G372=$E$2+1,D368,INDIRECT(ADDRESS(4+MOD(IF(G372&lt;$E$2+1,G372,$E$2+$E$2+2-G372)-A372+2*$E$2+1,2*$E$2+1),3)))</f>
        <v>Player 1</v>
      </c>
      <c r="D372" s="9" t="str">
        <f ca="1" t="shared" si="0"/>
        <v>Player 17</v>
      </c>
      <c r="E372" s="10"/>
      <c r="F372" s="9"/>
      <c r="G372" s="5">
        <f>1+MOD(A372+D367-2,2*$E$2+1)</f>
        <v>2</v>
      </c>
    </row>
    <row r="373" spans="1:7" s="5" customFormat="1" ht="24.75" customHeight="1">
      <c r="A373" s="9">
        <v>3</v>
      </c>
      <c r="B373" s="11">
        <f t="shared" si="1"/>
        <v>3</v>
      </c>
      <c r="C373" s="11" t="str">
        <f ca="1">IF(G373=$E$2+1,D368,INDIRECT(ADDRESS(4+MOD(IF(G373&lt;$E$2+1,G373,$E$2+$E$2+2-G373)-A373+2*$E$2+1,2*$E$2+1),3)))</f>
        <v>Player 1</v>
      </c>
      <c r="D373" s="9" t="str">
        <f ca="1" t="shared" si="0"/>
        <v>Player 15</v>
      </c>
      <c r="E373" s="9"/>
      <c r="F373" s="9"/>
      <c r="G373" s="5">
        <f>1+MOD(A373+D367-2,2*$E$2+1)</f>
        <v>3</v>
      </c>
    </row>
    <row r="374" spans="1:7" s="5" customFormat="1" ht="24.75" customHeight="1">
      <c r="A374" s="9">
        <v>4</v>
      </c>
      <c r="B374" s="11">
        <f t="shared" si="1"/>
        <v>4</v>
      </c>
      <c r="C374" s="11" t="str">
        <f ca="1">IF(G374=$E$2+1,D368,INDIRECT(ADDRESS(4+MOD(IF(G374&lt;$E$2+1,G374,$E$2+$E$2+2-G374)-A374+2*$E$2+1,2*$E$2+1),3)))</f>
        <v>Player 1</v>
      </c>
      <c r="D374" s="9" t="str">
        <f ca="1" t="shared" si="0"/>
        <v>Player 13</v>
      </c>
      <c r="E374" s="9"/>
      <c r="F374" s="9"/>
      <c r="G374" s="5">
        <f>1+MOD(A374+D367-2,2*$E$2+1)</f>
        <v>4</v>
      </c>
    </row>
    <row r="375" spans="1:7" s="5" customFormat="1" ht="24.75" customHeight="1">
      <c r="A375" s="9">
        <v>5</v>
      </c>
      <c r="B375" s="11">
        <f t="shared" si="1"/>
        <v>5</v>
      </c>
      <c r="C375" s="11" t="str">
        <f ca="1">IF(G375=$E$2+1,D368,INDIRECT(ADDRESS(4+MOD(IF(G375&lt;$E$2+1,G375,$E$2+$E$2+2-G375)-A375+2*$E$2+1,2*$E$2+1),3)))</f>
        <v>Player 1</v>
      </c>
      <c r="D375" s="9" t="str">
        <f ca="1" t="shared" si="0"/>
        <v>Player 11</v>
      </c>
      <c r="E375" s="9"/>
      <c r="F375" s="9"/>
      <c r="G375" s="5">
        <f>1+MOD(A375+D367-2,2*$E$2+1)</f>
        <v>5</v>
      </c>
    </row>
    <row r="376" spans="1:7" s="5" customFormat="1" ht="24.75" customHeight="1">
      <c r="A376" s="9">
        <v>6</v>
      </c>
      <c r="B376" s="11">
        <f t="shared" si="1"/>
        <v>6</v>
      </c>
      <c r="C376" s="11" t="str">
        <f ca="1">IF(G376=$E$2+1,D368,INDIRECT(ADDRESS(4+MOD(IF(G376&lt;$E$2+1,G376,$E$2+$E$2+2-G376)-A376+2*$E$2+1,2*$E$2+1),3)))</f>
        <v>Player 1</v>
      </c>
      <c r="D376" s="9" t="str">
        <f ca="1" t="shared" si="0"/>
        <v>Player 9</v>
      </c>
      <c r="E376" s="9"/>
      <c r="F376" s="9"/>
      <c r="G376" s="5">
        <f>1+MOD(A376+D367-2,2*$E$2+1)</f>
        <v>6</v>
      </c>
    </row>
    <row r="377" spans="1:7" s="5" customFormat="1" ht="24.75" customHeight="1">
      <c r="A377" s="9">
        <v>7</v>
      </c>
      <c r="B377" s="11">
        <f t="shared" si="1"/>
        <v>7</v>
      </c>
      <c r="C377" s="11" t="str">
        <f ca="1">IF(G377=$E$2+1,D368,INDIRECT(ADDRESS(4+MOD(IF(G377&lt;$E$2+1,G377,$E$2+$E$2+2-G377)-A377+2*$E$2+1,2*$E$2+1),3)))</f>
        <v>Player 1</v>
      </c>
      <c r="D377" s="9" t="str">
        <f ca="1" t="shared" si="0"/>
        <v>Player 7</v>
      </c>
      <c r="E377" s="9"/>
      <c r="F377" s="9"/>
      <c r="G377" s="5">
        <f>1+MOD(A377+D367-2,2*$E$2+1)</f>
        <v>7</v>
      </c>
    </row>
    <row r="378" spans="1:7" s="5" customFormat="1" ht="24.75" customHeight="1">
      <c r="A378" s="9">
        <v>8</v>
      </c>
      <c r="B378" s="11">
        <f t="shared" si="1"/>
        <v>8</v>
      </c>
      <c r="C378" s="11" t="str">
        <f ca="1">IF(G378=$E$2+1,D368,INDIRECT(ADDRESS(4+MOD(IF(G378&lt;$E$2+1,G378,$E$2+$E$2+2-G378)-A378+2*$E$2+1,2*$E$2+1),3)))</f>
        <v>Player 1</v>
      </c>
      <c r="D378" s="9" t="str">
        <f ca="1" t="shared" si="0"/>
        <v>Player 5</v>
      </c>
      <c r="E378" s="9"/>
      <c r="F378" s="9"/>
      <c r="G378" s="5">
        <f>1+MOD(A378+D367-2,2*$E$2+1)</f>
        <v>8</v>
      </c>
    </row>
    <row r="379" spans="1:7" s="5" customFormat="1" ht="24.75" customHeight="1">
      <c r="A379" s="9">
        <v>9</v>
      </c>
      <c r="B379" s="11">
        <f t="shared" si="1"/>
        <v>9</v>
      </c>
      <c r="C379" s="11" t="str">
        <f ca="1">IF(G379=$E$2+1,D368,INDIRECT(ADDRESS(4+MOD(IF(G379&lt;$E$2+1,G379,$E$2+$E$2+2-G379)-A379+2*$E$2+1,2*$E$2+1),3)))</f>
        <v>Player 1</v>
      </c>
      <c r="D379" s="9" t="str">
        <f ca="1" t="shared" si="0"/>
        <v>Player 3</v>
      </c>
      <c r="E379" s="9"/>
      <c r="F379" s="9"/>
      <c r="G379" s="5">
        <f>1+MOD(A379+D367-2,2*$E$2+1)</f>
        <v>9</v>
      </c>
    </row>
    <row r="380" spans="1:7" s="5" customFormat="1" ht="24.75" customHeight="1">
      <c r="A380" s="9">
        <v>10</v>
      </c>
      <c r="B380" s="11">
        <f t="shared" si="1"/>
        <v>0</v>
      </c>
      <c r="C380" s="11" t="str">
        <f ca="1">IF(G380=$E$2+1,D368,INDIRECT(ADDRESS(4+MOD(IF(G380&lt;$E$2+1,G380,$E$2+$E$2+2-G380)-A380+2*$E$2+1,2*$E$2+1),3)))</f>
        <v>Player 1</v>
      </c>
      <c r="D380" s="9" t="str">
        <f ca="1" t="shared" si="0"/>
        <v>Rest</v>
      </c>
      <c r="E380" s="9"/>
      <c r="F380" s="9"/>
      <c r="G380" s="5">
        <f>1+MOD(A380+D367-2,2*$E$2+1)</f>
        <v>10</v>
      </c>
    </row>
    <row r="381" spans="1:7" s="5" customFormat="1" ht="24.75" customHeight="1">
      <c r="A381" s="9">
        <v>11</v>
      </c>
      <c r="B381" s="11">
        <f t="shared" si="1"/>
        <v>9</v>
      </c>
      <c r="C381" s="11" t="str">
        <f ca="1">IF(G381=$E$2+1,D368,INDIRECT(ADDRESS(4+MOD(IF(G381&lt;$E$2+1,G381,$E$2+$E$2+2-G381)-A381+2*$E$2+1,2*$E$2+1),3)))</f>
        <v>Player 18</v>
      </c>
      <c r="D381" s="9" t="str">
        <f ca="1" t="shared" si="0"/>
        <v>Player 1</v>
      </c>
      <c r="E381" s="9"/>
      <c r="F381" s="9"/>
      <c r="G381" s="5">
        <f>1+MOD(A381+D367-2,2*$E$2+1)</f>
        <v>11</v>
      </c>
    </row>
    <row r="382" spans="1:7" s="5" customFormat="1" ht="24.75" customHeight="1">
      <c r="A382" s="9">
        <v>12</v>
      </c>
      <c r="B382" s="11">
        <f t="shared" si="1"/>
        <v>8</v>
      </c>
      <c r="C382" s="11" t="str">
        <f ca="1">IF(G382=$E$2+1,D368,INDIRECT(ADDRESS(4+MOD(IF(G382&lt;$E$2+1,G382,$E$2+$E$2+2-G382)-A382+2*$E$2+1,2*$E$2+1),3)))</f>
        <v>Player 16</v>
      </c>
      <c r="D382" s="9" t="str">
        <f ca="1" t="shared" si="0"/>
        <v>Player 1</v>
      </c>
      <c r="E382" s="9"/>
      <c r="F382" s="9"/>
      <c r="G382" s="5">
        <f>1+MOD(A382+D367-2,2*$E$2+1)</f>
        <v>12</v>
      </c>
    </row>
    <row r="383" spans="1:7" s="5" customFormat="1" ht="24.75" customHeight="1">
      <c r="A383" s="9">
        <v>13</v>
      </c>
      <c r="B383" s="11">
        <f t="shared" si="1"/>
        <v>7</v>
      </c>
      <c r="C383" s="11" t="str">
        <f ca="1">IF(G383=$E$2+1,D368,INDIRECT(ADDRESS(4+MOD(IF(G383&lt;$E$2+1,G383,$E$2+$E$2+2-G383)-A383+2*$E$2+1,2*$E$2+1),3)))</f>
        <v>Player 14</v>
      </c>
      <c r="D383" s="9" t="str">
        <f ca="1" t="shared" si="0"/>
        <v>Player 1</v>
      </c>
      <c r="E383" s="9"/>
      <c r="F383" s="9"/>
      <c r="G383" s="5">
        <f>1+MOD(A383+D367-2,2*$E$2+1)</f>
        <v>13</v>
      </c>
    </row>
    <row r="384" spans="1:7" s="5" customFormat="1" ht="24.75" customHeight="1">
      <c r="A384" s="9">
        <v>14</v>
      </c>
      <c r="B384" s="11">
        <f t="shared" si="1"/>
        <v>6</v>
      </c>
      <c r="C384" s="11" t="str">
        <f ca="1">IF(G384=$E$2+1,D368,INDIRECT(ADDRESS(4+MOD(IF(G384&lt;$E$2+1,G384,$E$2+$E$2+2-G384)-A384+2*$E$2+1,2*$E$2+1),3)))</f>
        <v>Player 12</v>
      </c>
      <c r="D384" s="9" t="str">
        <f ca="1" t="shared" si="0"/>
        <v>Player 1</v>
      </c>
      <c r="E384" s="9"/>
      <c r="F384" s="9"/>
      <c r="G384" s="5">
        <f>1+MOD(A384+D367-2,2*$E$2+1)</f>
        <v>14</v>
      </c>
    </row>
    <row r="385" spans="1:7" s="5" customFormat="1" ht="24.75" customHeight="1">
      <c r="A385" s="9">
        <v>15</v>
      </c>
      <c r="B385" s="11">
        <f t="shared" si="1"/>
        <v>5</v>
      </c>
      <c r="C385" s="11" t="str">
        <f ca="1">IF(G385=$E$2+1,D368,INDIRECT(ADDRESS(4+MOD(IF(G385&lt;$E$2+1,G385,$E$2+$E$2+2-G385)-A385+2*$E$2+1,2*$E$2+1),3)))</f>
        <v>Player 10</v>
      </c>
      <c r="D385" s="9" t="str">
        <f ca="1" t="shared" si="0"/>
        <v>Player 1</v>
      </c>
      <c r="E385" s="9"/>
      <c r="F385" s="9"/>
      <c r="G385" s="5">
        <f>1+MOD(A385+D367-2,2*$E$2+1)</f>
        <v>15</v>
      </c>
    </row>
    <row r="386" spans="1:7" s="5" customFormat="1" ht="24.75" customHeight="1">
      <c r="A386" s="9">
        <v>16</v>
      </c>
      <c r="B386" s="11">
        <f>IF(G386=$E$2+1,0,IF(G386&lt;$E$2+1,G386,$E$2+$E$2+2-G386))</f>
        <v>4</v>
      </c>
      <c r="C386" s="11" t="str">
        <f ca="1">IF(G386=$E$2+1,D368,INDIRECT(ADDRESS(4+MOD(IF(G386&lt;$E$2+1,G386,$E$2+$E$2+2-G386)-A386+2*$E$2+1,2*$E$2+1),3)))</f>
        <v>Player 8</v>
      </c>
      <c r="D386" s="9" t="str">
        <f ca="1" t="shared" si="0"/>
        <v>Player 1</v>
      </c>
      <c r="E386" s="9"/>
      <c r="F386" s="9"/>
      <c r="G386" s="5">
        <f>1+MOD(A386+D367-2,2*$E$2+1)</f>
        <v>16</v>
      </c>
    </row>
    <row r="387" spans="1:7" s="5" customFormat="1" ht="24.75" customHeight="1">
      <c r="A387" s="9">
        <v>17</v>
      </c>
      <c r="B387" s="11">
        <f>IF(G387=$E$2+1,0,IF(G387&lt;$E$2+1,G387,$E$2+$E$2+2-G387))</f>
        <v>3</v>
      </c>
      <c r="C387" s="11" t="str">
        <f ca="1">IF(G387=$E$2+1,D368,INDIRECT(ADDRESS(4+MOD(IF(G387&lt;$E$2+1,G387,$E$2+$E$2+2-G387)-A387+2*$E$2+1,2*$E$2+1),3)))</f>
        <v>Player 6</v>
      </c>
      <c r="D387" s="9" t="str">
        <f ca="1" t="shared" si="0"/>
        <v>Player 1</v>
      </c>
      <c r="E387" s="9"/>
      <c r="F387" s="9"/>
      <c r="G387" s="5">
        <f>1+MOD(A387+D367-2,2*$E$2+1)</f>
        <v>17</v>
      </c>
    </row>
    <row r="388" spans="1:7" s="5" customFormat="1" ht="24.75" customHeight="1">
      <c r="A388" s="9">
        <v>18</v>
      </c>
      <c r="B388" s="11">
        <f t="shared" si="1"/>
        <v>2</v>
      </c>
      <c r="C388" s="11" t="str">
        <f ca="1">IF(G388=$E$2+1,D368,INDIRECT(ADDRESS(4+MOD(IF(G388&lt;$E$2+1,G388,$E$2+$E$2+2-G388)-A388+2*$E$2+1,2*$E$2+1),3)))</f>
        <v>Player 4</v>
      </c>
      <c r="D388" s="9" t="str">
        <f ca="1" t="shared" si="0"/>
        <v>Player 1</v>
      </c>
      <c r="E388" s="9"/>
      <c r="F388" s="9"/>
      <c r="G388" s="5">
        <f>1+MOD(A388+D367-2,2*$E$2+1)</f>
        <v>18</v>
      </c>
    </row>
    <row r="389" spans="1:7" s="5" customFormat="1" ht="24.75" customHeight="1">
      <c r="A389" s="9">
        <v>19</v>
      </c>
      <c r="B389" s="11">
        <f t="shared" si="1"/>
        <v>1</v>
      </c>
      <c r="C389" s="11" t="str">
        <f ca="1">IF(G389=$E$2+1,D368,INDIRECT(ADDRESS(4+MOD(IF(G389&lt;$E$2+1,G389,$E$2+$E$2+2-G389)-A389+2*$E$2+1,2*$E$2+1),3)))</f>
        <v>Player 2</v>
      </c>
      <c r="D389" s="9" t="str">
        <f ca="1" t="shared" si="0"/>
        <v>Player 1</v>
      </c>
      <c r="E389" s="9"/>
      <c r="F389" s="9"/>
      <c r="G389" s="5">
        <f>1+MOD(A389+D367-2,2*$E$2+1)</f>
        <v>19</v>
      </c>
    </row>
    <row r="390" s="5" customFormat="1" ht="24.75" customHeight="1">
      <c r="F390" s="6"/>
    </row>
    <row r="391" s="5" customFormat="1" ht="24.75" customHeight="1">
      <c r="F391" s="6"/>
    </row>
    <row r="392" s="5" customFormat="1" ht="24.75" customHeight="1">
      <c r="F392" s="6"/>
    </row>
    <row r="393" s="5" customFormat="1" ht="24.75" customHeight="1">
      <c r="F393" s="6"/>
    </row>
    <row r="394" spans="1:4" s="5" customFormat="1" ht="24.75" customHeight="1">
      <c r="A394" s="5" t="s">
        <v>29</v>
      </c>
      <c r="C394" s="7" t="s">
        <v>30</v>
      </c>
      <c r="D394" s="8">
        <v>2</v>
      </c>
    </row>
    <row r="395" spans="3:4" s="5" customFormat="1" ht="24.75" customHeight="1">
      <c r="C395" s="7" t="s">
        <v>31</v>
      </c>
      <c r="D395" s="8" t="str">
        <f ca="1">INDIRECT(ADDRESS(3+D394,3))</f>
        <v>Player 2</v>
      </c>
    </row>
    <row r="396" s="5" customFormat="1" ht="24.75" customHeight="1"/>
    <row r="397" spans="1:7" s="5" customFormat="1" ht="24.75" customHeight="1">
      <c r="A397" s="9" t="s">
        <v>36</v>
      </c>
      <c r="B397" s="16" t="s">
        <v>5</v>
      </c>
      <c r="C397" s="11" t="s">
        <v>11</v>
      </c>
      <c r="D397" s="9" t="s">
        <v>10</v>
      </c>
      <c r="E397" s="10" t="s">
        <v>3</v>
      </c>
      <c r="F397" s="9" t="s">
        <v>4</v>
      </c>
      <c r="G397" s="5" t="s">
        <v>32</v>
      </c>
    </row>
    <row r="398" spans="1:7" s="5" customFormat="1" ht="24.75" customHeight="1">
      <c r="A398" s="9">
        <v>1</v>
      </c>
      <c r="B398" s="11">
        <f>IF(G398=$E$2+1,0,IF(G398&lt;$E$2+1,G398,$E$2+$E$2+2-G398))</f>
        <v>2</v>
      </c>
      <c r="C398" s="11" t="str">
        <f ca="1">IF(G398=$E$2+1,D395,INDIRECT(ADDRESS(4+MOD(IF(G398&lt;$E$2+1,G398,$E$2+$E$2+2-G398)-A398+2*$E$2+1,2*$E$2+1),3)))</f>
        <v>Player 2</v>
      </c>
      <c r="D398" s="9" t="str">
        <f aca="true" ca="1" t="shared" si="2" ref="D398:D416">IF(G398=$E$2+1,$F$3,INDIRECT(ADDRESS(4+MOD(IF(G398&lt;$E$2+1,$E$2+$E$2+2-G398,G398)-A398+2*$E$2+1,2*$E$2+1),3)))</f>
        <v>Player 18</v>
      </c>
      <c r="E398" s="10"/>
      <c r="F398" s="9"/>
      <c r="G398" s="5">
        <f>1+MOD(A398+D394-2,2*$E$2+1)</f>
        <v>2</v>
      </c>
    </row>
    <row r="399" spans="1:7" s="5" customFormat="1" ht="24.75" customHeight="1">
      <c r="A399" s="9">
        <v>2</v>
      </c>
      <c r="B399" s="11">
        <f aca="true" t="shared" si="3" ref="B399:B416">IF(G399=$E$2+1,0,IF(G399&lt;$E$2+1,G399,$E$2+$E$2+2-G399))</f>
        <v>3</v>
      </c>
      <c r="C399" s="11" t="str">
        <f ca="1">IF(G399=$E$2+1,D395,INDIRECT(ADDRESS(4+MOD(IF(G399&lt;$E$2+1,G399,$E$2+$E$2+2-G399)-A399+2*$E$2+1,2*$E$2+1),3)))</f>
        <v>Player 2</v>
      </c>
      <c r="D399" s="9" t="str">
        <f ca="1" t="shared" si="2"/>
        <v>Player 16</v>
      </c>
      <c r="E399" s="10"/>
      <c r="F399" s="9"/>
      <c r="G399" s="5">
        <f>1+MOD(A399+D394-2,2*$E$2+1)</f>
        <v>3</v>
      </c>
    </row>
    <row r="400" spans="1:7" s="5" customFormat="1" ht="24.75" customHeight="1">
      <c r="A400" s="9">
        <v>3</v>
      </c>
      <c r="B400" s="11">
        <f t="shared" si="3"/>
        <v>4</v>
      </c>
      <c r="C400" s="11" t="str">
        <f ca="1">IF(G400=$E$2+1,D395,INDIRECT(ADDRESS(4+MOD(IF(G400&lt;$E$2+1,G400,$E$2+$E$2+2-G400)-A400+2*$E$2+1,2*$E$2+1),3)))</f>
        <v>Player 2</v>
      </c>
      <c r="D400" s="9" t="str">
        <f ca="1" t="shared" si="2"/>
        <v>Player 14</v>
      </c>
      <c r="E400" s="9"/>
      <c r="F400" s="9"/>
      <c r="G400" s="5">
        <f>1+MOD(A400+D394-2,2*$E$2+1)</f>
        <v>4</v>
      </c>
    </row>
    <row r="401" spans="1:7" s="5" customFormat="1" ht="24.75" customHeight="1">
      <c r="A401" s="9">
        <v>4</v>
      </c>
      <c r="B401" s="11">
        <f t="shared" si="3"/>
        <v>5</v>
      </c>
      <c r="C401" s="11" t="str">
        <f ca="1">IF(G401=$E$2+1,D395,INDIRECT(ADDRESS(4+MOD(IF(G401&lt;$E$2+1,G401,$E$2+$E$2+2-G401)-A401+2*$E$2+1,2*$E$2+1),3)))</f>
        <v>Player 2</v>
      </c>
      <c r="D401" s="9" t="str">
        <f ca="1" t="shared" si="2"/>
        <v>Player 12</v>
      </c>
      <c r="E401" s="9"/>
      <c r="F401" s="9"/>
      <c r="G401" s="5">
        <f>1+MOD(A401+D394-2,2*$E$2+1)</f>
        <v>5</v>
      </c>
    </row>
    <row r="402" spans="1:7" s="5" customFormat="1" ht="24.75" customHeight="1">
      <c r="A402" s="9">
        <v>5</v>
      </c>
      <c r="B402" s="11">
        <f t="shared" si="3"/>
        <v>6</v>
      </c>
      <c r="C402" s="11" t="str">
        <f ca="1">IF(G402=$E$2+1,D395,INDIRECT(ADDRESS(4+MOD(IF(G402&lt;$E$2+1,G402,$E$2+$E$2+2-G402)-A402+2*$E$2+1,2*$E$2+1),3)))</f>
        <v>Player 2</v>
      </c>
      <c r="D402" s="9" t="str">
        <f ca="1" t="shared" si="2"/>
        <v>Player 10</v>
      </c>
      <c r="E402" s="9"/>
      <c r="F402" s="9"/>
      <c r="G402" s="5">
        <f>1+MOD(A402+D394-2,2*$E$2+1)</f>
        <v>6</v>
      </c>
    </row>
    <row r="403" spans="1:7" s="5" customFormat="1" ht="24.75" customHeight="1">
      <c r="A403" s="9">
        <v>6</v>
      </c>
      <c r="B403" s="11">
        <f t="shared" si="3"/>
        <v>7</v>
      </c>
      <c r="C403" s="11" t="str">
        <f ca="1">IF(G403=$E$2+1,D395,INDIRECT(ADDRESS(4+MOD(IF(G403&lt;$E$2+1,G403,$E$2+$E$2+2-G403)-A403+2*$E$2+1,2*$E$2+1),3)))</f>
        <v>Player 2</v>
      </c>
      <c r="D403" s="9" t="str">
        <f ca="1" t="shared" si="2"/>
        <v>Player 8</v>
      </c>
      <c r="E403" s="9"/>
      <c r="F403" s="9"/>
      <c r="G403" s="5">
        <f>1+MOD(A403+D394-2,2*$E$2+1)</f>
        <v>7</v>
      </c>
    </row>
    <row r="404" spans="1:7" s="5" customFormat="1" ht="24.75" customHeight="1">
      <c r="A404" s="9">
        <v>7</v>
      </c>
      <c r="B404" s="11">
        <f t="shared" si="3"/>
        <v>8</v>
      </c>
      <c r="C404" s="11" t="str">
        <f ca="1">IF(G404=$E$2+1,D395,INDIRECT(ADDRESS(4+MOD(IF(G404&lt;$E$2+1,G404,$E$2+$E$2+2-G404)-A404+2*$E$2+1,2*$E$2+1),3)))</f>
        <v>Player 2</v>
      </c>
      <c r="D404" s="9" t="str">
        <f ca="1" t="shared" si="2"/>
        <v>Player 6</v>
      </c>
      <c r="E404" s="9"/>
      <c r="F404" s="9"/>
      <c r="G404" s="5">
        <f>1+MOD(A404+D394-2,2*$E$2+1)</f>
        <v>8</v>
      </c>
    </row>
    <row r="405" spans="1:7" s="5" customFormat="1" ht="24.75" customHeight="1">
      <c r="A405" s="9">
        <v>8</v>
      </c>
      <c r="B405" s="11">
        <f t="shared" si="3"/>
        <v>9</v>
      </c>
      <c r="C405" s="11" t="str">
        <f ca="1">IF(G405=$E$2+1,D395,INDIRECT(ADDRESS(4+MOD(IF(G405&lt;$E$2+1,G405,$E$2+$E$2+2-G405)-A405+2*$E$2+1,2*$E$2+1),3)))</f>
        <v>Player 2</v>
      </c>
      <c r="D405" s="9" t="str">
        <f ca="1" t="shared" si="2"/>
        <v>Player 4</v>
      </c>
      <c r="E405" s="9"/>
      <c r="F405" s="9"/>
      <c r="G405" s="5">
        <f>1+MOD(A405+D394-2,2*$E$2+1)</f>
        <v>9</v>
      </c>
    </row>
    <row r="406" spans="1:7" s="5" customFormat="1" ht="24.75" customHeight="1">
      <c r="A406" s="9">
        <v>9</v>
      </c>
      <c r="B406" s="11">
        <f t="shared" si="3"/>
        <v>0</v>
      </c>
      <c r="C406" s="11" t="str">
        <f ca="1">IF(G406=$E$2+1,D395,INDIRECT(ADDRESS(4+MOD(IF(G406&lt;$E$2+1,G406,$E$2+$E$2+2-G406)-A406+2*$E$2+1,2*$E$2+1),3)))</f>
        <v>Player 2</v>
      </c>
      <c r="D406" s="9" t="str">
        <f ca="1" t="shared" si="2"/>
        <v>Rest</v>
      </c>
      <c r="E406" s="9"/>
      <c r="F406" s="9"/>
      <c r="G406" s="5">
        <f>1+MOD(A406+D394-2,2*$E$2+1)</f>
        <v>10</v>
      </c>
    </row>
    <row r="407" spans="1:7" s="5" customFormat="1" ht="24.75" customHeight="1">
      <c r="A407" s="9">
        <v>10</v>
      </c>
      <c r="B407" s="11">
        <f t="shared" si="3"/>
        <v>9</v>
      </c>
      <c r="C407" s="11" t="str">
        <f ca="1">IF(G407=$E$2+1,D395,INDIRECT(ADDRESS(4+MOD(IF(G407&lt;$E$2+1,G407,$E$2+$E$2+2-G407)-A407+2*$E$2+1,2*$E$2+1),3)))</f>
        <v>Player 19 or Rest</v>
      </c>
      <c r="D407" s="9" t="str">
        <f ca="1" t="shared" si="2"/>
        <v>Player 2</v>
      </c>
      <c r="E407" s="9"/>
      <c r="F407" s="9"/>
      <c r="G407" s="5">
        <f>1+MOD(A407+D394-2,2*$E$2+1)</f>
        <v>11</v>
      </c>
    </row>
    <row r="408" spans="1:7" s="5" customFormat="1" ht="24.75" customHeight="1">
      <c r="A408" s="9">
        <v>11</v>
      </c>
      <c r="B408" s="11">
        <f t="shared" si="3"/>
        <v>8</v>
      </c>
      <c r="C408" s="11" t="str">
        <f ca="1">IF(G408=$E$2+1,D395,INDIRECT(ADDRESS(4+MOD(IF(G408&lt;$E$2+1,G408,$E$2+$E$2+2-G408)-A408+2*$E$2+1,2*$E$2+1),3)))</f>
        <v>Player 17</v>
      </c>
      <c r="D408" s="9" t="str">
        <f ca="1" t="shared" si="2"/>
        <v>Player 2</v>
      </c>
      <c r="E408" s="9"/>
      <c r="F408" s="9"/>
      <c r="G408" s="5">
        <f>1+MOD(A408+D394-2,2*$E$2+1)</f>
        <v>12</v>
      </c>
    </row>
    <row r="409" spans="1:7" s="5" customFormat="1" ht="24.75" customHeight="1">
      <c r="A409" s="9">
        <v>12</v>
      </c>
      <c r="B409" s="11">
        <f t="shared" si="3"/>
        <v>7</v>
      </c>
      <c r="C409" s="11" t="str">
        <f ca="1">IF(G409=$E$2+1,D395,INDIRECT(ADDRESS(4+MOD(IF(G409&lt;$E$2+1,G409,$E$2+$E$2+2-G409)-A409+2*$E$2+1,2*$E$2+1),3)))</f>
        <v>Player 15</v>
      </c>
      <c r="D409" s="9" t="str">
        <f ca="1" t="shared" si="2"/>
        <v>Player 2</v>
      </c>
      <c r="E409" s="9"/>
      <c r="F409" s="9"/>
      <c r="G409" s="5">
        <f>1+MOD(A409+D394-2,2*$E$2+1)</f>
        <v>13</v>
      </c>
    </row>
    <row r="410" spans="1:7" s="5" customFormat="1" ht="24.75" customHeight="1">
      <c r="A410" s="9">
        <v>13</v>
      </c>
      <c r="B410" s="11">
        <f t="shared" si="3"/>
        <v>6</v>
      </c>
      <c r="C410" s="11" t="str">
        <f ca="1">IF(G410=$E$2+1,D395,INDIRECT(ADDRESS(4+MOD(IF(G410&lt;$E$2+1,G410,$E$2+$E$2+2-G410)-A410+2*$E$2+1,2*$E$2+1),3)))</f>
        <v>Player 13</v>
      </c>
      <c r="D410" s="9" t="str">
        <f ca="1" t="shared" si="2"/>
        <v>Player 2</v>
      </c>
      <c r="E410" s="9"/>
      <c r="F410" s="9"/>
      <c r="G410" s="5">
        <f>1+MOD(A410+D394-2,2*$E$2+1)</f>
        <v>14</v>
      </c>
    </row>
    <row r="411" spans="1:7" s="5" customFormat="1" ht="24.75" customHeight="1">
      <c r="A411" s="9">
        <v>14</v>
      </c>
      <c r="B411" s="11">
        <f t="shared" si="3"/>
        <v>5</v>
      </c>
      <c r="C411" s="11" t="str">
        <f ca="1">IF(G411=$E$2+1,D395,INDIRECT(ADDRESS(4+MOD(IF(G411&lt;$E$2+1,G411,$E$2+$E$2+2-G411)-A411+2*$E$2+1,2*$E$2+1),3)))</f>
        <v>Player 11</v>
      </c>
      <c r="D411" s="9" t="str">
        <f ca="1" t="shared" si="2"/>
        <v>Player 2</v>
      </c>
      <c r="E411" s="9"/>
      <c r="F411" s="9"/>
      <c r="G411" s="5">
        <f>1+MOD(A411+D394-2,2*$E$2+1)</f>
        <v>15</v>
      </c>
    </row>
    <row r="412" spans="1:7" s="5" customFormat="1" ht="24.75" customHeight="1">
      <c r="A412" s="9">
        <v>15</v>
      </c>
      <c r="B412" s="11">
        <f t="shared" si="3"/>
        <v>4</v>
      </c>
      <c r="C412" s="11" t="str">
        <f ca="1">IF(G412=$E$2+1,D395,INDIRECT(ADDRESS(4+MOD(IF(G412&lt;$E$2+1,G412,$E$2+$E$2+2-G412)-A412+2*$E$2+1,2*$E$2+1),3)))</f>
        <v>Player 9</v>
      </c>
      <c r="D412" s="9" t="str">
        <f ca="1" t="shared" si="2"/>
        <v>Player 2</v>
      </c>
      <c r="E412" s="9"/>
      <c r="F412" s="9"/>
      <c r="G412" s="5">
        <f>1+MOD(A412+D394-2,2*$E$2+1)</f>
        <v>16</v>
      </c>
    </row>
    <row r="413" spans="1:7" s="5" customFormat="1" ht="24.75" customHeight="1">
      <c r="A413" s="9">
        <v>16</v>
      </c>
      <c r="B413" s="11">
        <f t="shared" si="3"/>
        <v>3</v>
      </c>
      <c r="C413" s="11" t="str">
        <f ca="1">IF(G413=$E$2+1,D395,INDIRECT(ADDRESS(4+MOD(IF(G413&lt;$E$2+1,G413,$E$2+$E$2+2-G413)-A413+2*$E$2+1,2*$E$2+1),3)))</f>
        <v>Player 7</v>
      </c>
      <c r="D413" s="9" t="str">
        <f ca="1" t="shared" si="2"/>
        <v>Player 2</v>
      </c>
      <c r="E413" s="9"/>
      <c r="F413" s="9"/>
      <c r="G413" s="5">
        <f>1+MOD(A413+D394-2,2*$E$2+1)</f>
        <v>17</v>
      </c>
    </row>
    <row r="414" spans="1:7" s="5" customFormat="1" ht="24.75" customHeight="1">
      <c r="A414" s="9">
        <v>17</v>
      </c>
      <c r="B414" s="11">
        <f t="shared" si="3"/>
        <v>2</v>
      </c>
      <c r="C414" s="11" t="str">
        <f ca="1">IF(G414=$E$2+1,D395,INDIRECT(ADDRESS(4+MOD(IF(G414&lt;$E$2+1,G414,$E$2+$E$2+2-G414)-A414+2*$E$2+1,2*$E$2+1),3)))</f>
        <v>Player 5</v>
      </c>
      <c r="D414" s="9" t="str">
        <f ca="1" t="shared" si="2"/>
        <v>Player 2</v>
      </c>
      <c r="E414" s="9"/>
      <c r="F414" s="9"/>
      <c r="G414" s="5">
        <f>1+MOD(A414+D394-2,2*$E$2+1)</f>
        <v>18</v>
      </c>
    </row>
    <row r="415" spans="1:7" s="5" customFormat="1" ht="24.75" customHeight="1">
      <c r="A415" s="9">
        <v>18</v>
      </c>
      <c r="B415" s="11">
        <f t="shared" si="3"/>
        <v>1</v>
      </c>
      <c r="C415" s="11" t="str">
        <f ca="1">IF(G415=$E$2+1,D395,INDIRECT(ADDRESS(4+MOD(IF(G415&lt;$E$2+1,G415,$E$2+$E$2+2-G415)-A415+2*$E$2+1,2*$E$2+1),3)))</f>
        <v>Player 3</v>
      </c>
      <c r="D415" s="9" t="str">
        <f ca="1" t="shared" si="2"/>
        <v>Player 2</v>
      </c>
      <c r="E415" s="9"/>
      <c r="F415" s="9"/>
      <c r="G415" s="5">
        <f>1+MOD(A415+D394-2,2*$E$2+1)</f>
        <v>19</v>
      </c>
    </row>
    <row r="416" spans="1:7" s="5" customFormat="1" ht="24.75" customHeight="1">
      <c r="A416" s="9">
        <v>19</v>
      </c>
      <c r="B416" s="11">
        <f t="shared" si="3"/>
        <v>1</v>
      </c>
      <c r="C416" s="11" t="str">
        <f ca="1">IF(G416=$E$2+1,D395,INDIRECT(ADDRESS(4+MOD(IF(G416&lt;$E$2+1,G416,$E$2+$E$2+2-G416)-A416+2*$E$2+1,2*$E$2+1),3)))</f>
        <v>Player 2</v>
      </c>
      <c r="D416" s="9" t="str">
        <f ca="1" t="shared" si="2"/>
        <v>Player 1</v>
      </c>
      <c r="E416" s="9"/>
      <c r="F416" s="9"/>
      <c r="G416" s="5">
        <f>1+MOD(A416+D394-2,2*$E$2+1)</f>
        <v>1</v>
      </c>
    </row>
    <row r="417" s="5" customFormat="1" ht="24.75" customHeight="1">
      <c r="F417" s="6"/>
    </row>
    <row r="418" s="5" customFormat="1" ht="24.75" customHeight="1">
      <c r="F418" s="6"/>
    </row>
    <row r="419" s="5" customFormat="1" ht="24.75" customHeight="1">
      <c r="F419" s="6"/>
    </row>
    <row r="420" s="5" customFormat="1" ht="24.75" customHeight="1">
      <c r="F420" s="6"/>
    </row>
    <row r="421" spans="1:4" s="5" customFormat="1" ht="24.75" customHeight="1">
      <c r="A421" s="5" t="s">
        <v>29</v>
      </c>
      <c r="C421" s="7" t="s">
        <v>30</v>
      </c>
      <c r="D421" s="8">
        <v>3</v>
      </c>
    </row>
    <row r="422" spans="3:4" s="5" customFormat="1" ht="24.75" customHeight="1">
      <c r="C422" s="7" t="s">
        <v>31</v>
      </c>
      <c r="D422" s="8" t="str">
        <f ca="1">INDIRECT(ADDRESS(3+D421,3))</f>
        <v>Player 3</v>
      </c>
    </row>
    <row r="423" s="5" customFormat="1" ht="24.75" customHeight="1"/>
    <row r="424" spans="1:7" s="5" customFormat="1" ht="24.75" customHeight="1">
      <c r="A424" s="9" t="s">
        <v>36</v>
      </c>
      <c r="B424" s="16" t="s">
        <v>5</v>
      </c>
      <c r="C424" s="11" t="s">
        <v>11</v>
      </c>
      <c r="D424" s="9" t="s">
        <v>10</v>
      </c>
      <c r="E424" s="10" t="s">
        <v>3</v>
      </c>
      <c r="F424" s="9" t="s">
        <v>4</v>
      </c>
      <c r="G424" s="5" t="s">
        <v>32</v>
      </c>
    </row>
    <row r="425" spans="1:7" s="5" customFormat="1" ht="24.75" customHeight="1">
      <c r="A425" s="9">
        <v>1</v>
      </c>
      <c r="B425" s="11">
        <f>IF(G425=$E$2+1,0,IF(G425&lt;$E$2+1,G425,$E$2+$E$2+2-G425))</f>
        <v>3</v>
      </c>
      <c r="C425" s="11" t="str">
        <f ca="1">IF(G425=$E$2+1,D422,INDIRECT(ADDRESS(4+MOD(IF(G425&lt;$E$2+1,G425,$E$2+$E$2+2-G425)-A425+2*$E$2+1,2*$E$2+1),3)))</f>
        <v>Player 3</v>
      </c>
      <c r="D425" s="9" t="str">
        <f aca="true" ca="1" t="shared" si="4" ref="D425:D443">IF(G425=$E$2+1,$F$3,INDIRECT(ADDRESS(4+MOD(IF(G425&lt;$E$2+1,$E$2+$E$2+2-G425,G425)-A425+2*$E$2+1,2*$E$2+1),3)))</f>
        <v>Player 17</v>
      </c>
      <c r="E425" s="10"/>
      <c r="F425" s="9"/>
      <c r="G425" s="5">
        <f>1+MOD(A425+D421-2,2*$E$2+1)</f>
        <v>3</v>
      </c>
    </row>
    <row r="426" spans="1:7" s="5" customFormat="1" ht="24.75" customHeight="1">
      <c r="A426" s="9">
        <v>2</v>
      </c>
      <c r="B426" s="11">
        <f aca="true" t="shared" si="5" ref="B426:B443">IF(G426=$E$2+1,0,IF(G426&lt;$E$2+1,G426,$E$2+$E$2+2-G426))</f>
        <v>4</v>
      </c>
      <c r="C426" s="11" t="str">
        <f ca="1">IF(G426=$E$2+1,D422,INDIRECT(ADDRESS(4+MOD(IF(G426&lt;$E$2+1,G426,$E$2+$E$2+2-G426)-A426+2*$E$2+1,2*$E$2+1),3)))</f>
        <v>Player 3</v>
      </c>
      <c r="D426" s="9" t="str">
        <f ca="1" t="shared" si="4"/>
        <v>Player 15</v>
      </c>
      <c r="E426" s="10"/>
      <c r="F426" s="9"/>
      <c r="G426" s="5">
        <f>1+MOD(A426+D421-2,2*$E$2+1)</f>
        <v>4</v>
      </c>
    </row>
    <row r="427" spans="1:7" s="5" customFormat="1" ht="24.75" customHeight="1">
      <c r="A427" s="9">
        <v>3</v>
      </c>
      <c r="B427" s="11">
        <f t="shared" si="5"/>
        <v>5</v>
      </c>
      <c r="C427" s="11" t="str">
        <f ca="1">IF(G427=$E$2+1,D422,INDIRECT(ADDRESS(4+MOD(IF(G427&lt;$E$2+1,G427,$E$2+$E$2+2-G427)-A427+2*$E$2+1,2*$E$2+1),3)))</f>
        <v>Player 3</v>
      </c>
      <c r="D427" s="9" t="str">
        <f ca="1" t="shared" si="4"/>
        <v>Player 13</v>
      </c>
      <c r="E427" s="9"/>
      <c r="F427" s="9"/>
      <c r="G427" s="5">
        <f>1+MOD(A427+D421-2,2*$E$2+1)</f>
        <v>5</v>
      </c>
    </row>
    <row r="428" spans="1:7" s="5" customFormat="1" ht="24.75" customHeight="1">
      <c r="A428" s="9">
        <v>4</v>
      </c>
      <c r="B428" s="11">
        <f t="shared" si="5"/>
        <v>6</v>
      </c>
      <c r="C428" s="11" t="str">
        <f ca="1">IF(G428=$E$2+1,D422,INDIRECT(ADDRESS(4+MOD(IF(G428&lt;$E$2+1,G428,$E$2+$E$2+2-G428)-A428+2*$E$2+1,2*$E$2+1),3)))</f>
        <v>Player 3</v>
      </c>
      <c r="D428" s="9" t="str">
        <f ca="1" t="shared" si="4"/>
        <v>Player 11</v>
      </c>
      <c r="E428" s="9"/>
      <c r="F428" s="9"/>
      <c r="G428" s="5">
        <f>1+MOD(A428+D421-2,2*$E$2+1)</f>
        <v>6</v>
      </c>
    </row>
    <row r="429" spans="1:7" s="5" customFormat="1" ht="24.75" customHeight="1">
      <c r="A429" s="9">
        <v>5</v>
      </c>
      <c r="B429" s="11">
        <f t="shared" si="5"/>
        <v>7</v>
      </c>
      <c r="C429" s="11" t="str">
        <f ca="1">IF(G429=$E$2+1,D422,INDIRECT(ADDRESS(4+MOD(IF(G429&lt;$E$2+1,G429,$E$2+$E$2+2-G429)-A429+2*$E$2+1,2*$E$2+1),3)))</f>
        <v>Player 3</v>
      </c>
      <c r="D429" s="9" t="str">
        <f ca="1" t="shared" si="4"/>
        <v>Player 9</v>
      </c>
      <c r="E429" s="9"/>
      <c r="F429" s="9"/>
      <c r="G429" s="5">
        <f>1+MOD(A429+D421-2,2*$E$2+1)</f>
        <v>7</v>
      </c>
    </row>
    <row r="430" spans="1:7" s="5" customFormat="1" ht="24.75" customHeight="1">
      <c r="A430" s="9">
        <v>6</v>
      </c>
      <c r="B430" s="11">
        <f t="shared" si="5"/>
        <v>8</v>
      </c>
      <c r="C430" s="11" t="str">
        <f ca="1">IF(G430=$E$2+1,D422,INDIRECT(ADDRESS(4+MOD(IF(G430&lt;$E$2+1,G430,$E$2+$E$2+2-G430)-A430+2*$E$2+1,2*$E$2+1),3)))</f>
        <v>Player 3</v>
      </c>
      <c r="D430" s="9" t="str">
        <f ca="1" t="shared" si="4"/>
        <v>Player 7</v>
      </c>
      <c r="E430" s="9"/>
      <c r="F430" s="9"/>
      <c r="G430" s="5">
        <f>1+MOD(A430+D421-2,2*$E$2+1)</f>
        <v>8</v>
      </c>
    </row>
    <row r="431" spans="1:7" s="5" customFormat="1" ht="24.75" customHeight="1">
      <c r="A431" s="9">
        <v>7</v>
      </c>
      <c r="B431" s="11">
        <f t="shared" si="5"/>
        <v>9</v>
      </c>
      <c r="C431" s="11" t="str">
        <f ca="1">IF(G431=$E$2+1,D422,INDIRECT(ADDRESS(4+MOD(IF(G431&lt;$E$2+1,G431,$E$2+$E$2+2-G431)-A431+2*$E$2+1,2*$E$2+1),3)))</f>
        <v>Player 3</v>
      </c>
      <c r="D431" s="9" t="str">
        <f ca="1" t="shared" si="4"/>
        <v>Player 5</v>
      </c>
      <c r="E431" s="9"/>
      <c r="F431" s="9"/>
      <c r="G431" s="5">
        <f>1+MOD(A431+D421-2,2*$E$2+1)</f>
        <v>9</v>
      </c>
    </row>
    <row r="432" spans="1:7" s="5" customFormat="1" ht="24.75" customHeight="1">
      <c r="A432" s="9">
        <v>8</v>
      </c>
      <c r="B432" s="11">
        <f t="shared" si="5"/>
        <v>0</v>
      </c>
      <c r="C432" s="11" t="str">
        <f ca="1">IF(G432=$E$2+1,D422,INDIRECT(ADDRESS(4+MOD(IF(G432&lt;$E$2+1,G432,$E$2+$E$2+2-G432)-A432+2*$E$2+1,2*$E$2+1),3)))</f>
        <v>Player 3</v>
      </c>
      <c r="D432" s="9" t="str">
        <f ca="1" t="shared" si="4"/>
        <v>Rest</v>
      </c>
      <c r="E432" s="9"/>
      <c r="F432" s="9"/>
      <c r="G432" s="5">
        <f>1+MOD(A432+D421-2,2*$E$2+1)</f>
        <v>10</v>
      </c>
    </row>
    <row r="433" spans="1:7" s="5" customFormat="1" ht="24.75" customHeight="1">
      <c r="A433" s="9">
        <v>9</v>
      </c>
      <c r="B433" s="11">
        <f t="shared" si="5"/>
        <v>9</v>
      </c>
      <c r="C433" s="11" t="str">
        <f ca="1">IF(G433=$E$2+1,D422,INDIRECT(ADDRESS(4+MOD(IF(G433&lt;$E$2+1,G433,$E$2+$E$2+2-G433)-A433+2*$E$2+1,2*$E$2+1),3)))</f>
        <v>Player 1</v>
      </c>
      <c r="D433" s="9" t="str">
        <f ca="1" t="shared" si="4"/>
        <v>Player 3</v>
      </c>
      <c r="E433" s="9"/>
      <c r="F433" s="9"/>
      <c r="G433" s="5">
        <f>1+MOD(A433+D421-2,2*$E$2+1)</f>
        <v>11</v>
      </c>
    </row>
    <row r="434" spans="1:7" s="5" customFormat="1" ht="24.75" customHeight="1">
      <c r="A434" s="9">
        <v>10</v>
      </c>
      <c r="B434" s="11">
        <f t="shared" si="5"/>
        <v>8</v>
      </c>
      <c r="C434" s="11" t="str">
        <f ca="1">IF(G434=$E$2+1,D422,INDIRECT(ADDRESS(4+MOD(IF(G434&lt;$E$2+1,G434,$E$2+$E$2+2-G434)-A434+2*$E$2+1,2*$E$2+1),3)))</f>
        <v>Player 18</v>
      </c>
      <c r="D434" s="9" t="str">
        <f ca="1" t="shared" si="4"/>
        <v>Player 3</v>
      </c>
      <c r="E434" s="9"/>
      <c r="F434" s="9"/>
      <c r="G434" s="5">
        <f>1+MOD(A434+D421-2,2*$E$2+1)</f>
        <v>12</v>
      </c>
    </row>
    <row r="435" spans="1:7" s="5" customFormat="1" ht="24.75" customHeight="1">
      <c r="A435" s="9">
        <v>11</v>
      </c>
      <c r="B435" s="11">
        <f t="shared" si="5"/>
        <v>7</v>
      </c>
      <c r="C435" s="11" t="str">
        <f ca="1">IF(G435=$E$2+1,D422,INDIRECT(ADDRESS(4+MOD(IF(G435&lt;$E$2+1,G435,$E$2+$E$2+2-G435)-A435+2*$E$2+1,2*$E$2+1),3)))</f>
        <v>Player 16</v>
      </c>
      <c r="D435" s="9" t="str">
        <f ca="1" t="shared" si="4"/>
        <v>Player 3</v>
      </c>
      <c r="E435" s="9"/>
      <c r="F435" s="9"/>
      <c r="G435" s="5">
        <f>1+MOD(A435+D421-2,2*$E$2+1)</f>
        <v>13</v>
      </c>
    </row>
    <row r="436" spans="1:7" s="5" customFormat="1" ht="24.75" customHeight="1">
      <c r="A436" s="9">
        <v>12</v>
      </c>
      <c r="B436" s="11">
        <f t="shared" si="5"/>
        <v>6</v>
      </c>
      <c r="C436" s="11" t="str">
        <f ca="1">IF(G436=$E$2+1,D422,INDIRECT(ADDRESS(4+MOD(IF(G436&lt;$E$2+1,G436,$E$2+$E$2+2-G436)-A436+2*$E$2+1,2*$E$2+1),3)))</f>
        <v>Player 14</v>
      </c>
      <c r="D436" s="9" t="str">
        <f ca="1" t="shared" si="4"/>
        <v>Player 3</v>
      </c>
      <c r="E436" s="9"/>
      <c r="F436" s="9"/>
      <c r="G436" s="5">
        <f>1+MOD(A436+D421-2,2*$E$2+1)</f>
        <v>14</v>
      </c>
    </row>
    <row r="437" spans="1:7" s="5" customFormat="1" ht="24.75" customHeight="1">
      <c r="A437" s="9">
        <v>13</v>
      </c>
      <c r="B437" s="11">
        <f t="shared" si="5"/>
        <v>5</v>
      </c>
      <c r="C437" s="11" t="str">
        <f ca="1">IF(G437=$E$2+1,D422,INDIRECT(ADDRESS(4+MOD(IF(G437&lt;$E$2+1,G437,$E$2+$E$2+2-G437)-A437+2*$E$2+1,2*$E$2+1),3)))</f>
        <v>Player 12</v>
      </c>
      <c r="D437" s="9" t="str">
        <f ca="1" t="shared" si="4"/>
        <v>Player 3</v>
      </c>
      <c r="E437" s="9"/>
      <c r="F437" s="9"/>
      <c r="G437" s="5">
        <f>1+MOD(A437+D421-2,2*$E$2+1)</f>
        <v>15</v>
      </c>
    </row>
    <row r="438" spans="1:7" s="5" customFormat="1" ht="24.75" customHeight="1">
      <c r="A438" s="9">
        <v>14</v>
      </c>
      <c r="B438" s="11">
        <f t="shared" si="5"/>
        <v>4</v>
      </c>
      <c r="C438" s="11" t="str">
        <f ca="1">IF(G438=$E$2+1,D422,INDIRECT(ADDRESS(4+MOD(IF(G438&lt;$E$2+1,G438,$E$2+$E$2+2-G438)-A438+2*$E$2+1,2*$E$2+1),3)))</f>
        <v>Player 10</v>
      </c>
      <c r="D438" s="9" t="str">
        <f ca="1" t="shared" si="4"/>
        <v>Player 3</v>
      </c>
      <c r="E438" s="9"/>
      <c r="F438" s="9"/>
      <c r="G438" s="5">
        <f>1+MOD(A438+D421-2,2*$E$2+1)</f>
        <v>16</v>
      </c>
    </row>
    <row r="439" spans="1:7" s="5" customFormat="1" ht="24.75" customHeight="1">
      <c r="A439" s="9">
        <v>15</v>
      </c>
      <c r="B439" s="11">
        <f t="shared" si="5"/>
        <v>3</v>
      </c>
      <c r="C439" s="11" t="str">
        <f ca="1">IF(G439=$E$2+1,D422,INDIRECT(ADDRESS(4+MOD(IF(G439&lt;$E$2+1,G439,$E$2+$E$2+2-G439)-A439+2*$E$2+1,2*$E$2+1),3)))</f>
        <v>Player 8</v>
      </c>
      <c r="D439" s="9" t="str">
        <f ca="1" t="shared" si="4"/>
        <v>Player 3</v>
      </c>
      <c r="E439" s="9"/>
      <c r="F439" s="9"/>
      <c r="G439" s="5">
        <f>1+MOD(A439+D421-2,2*$E$2+1)</f>
        <v>17</v>
      </c>
    </row>
    <row r="440" spans="1:7" s="5" customFormat="1" ht="24.75" customHeight="1">
      <c r="A440" s="9">
        <v>16</v>
      </c>
      <c r="B440" s="11">
        <f t="shared" si="5"/>
        <v>2</v>
      </c>
      <c r="C440" s="11" t="str">
        <f ca="1">IF(G440=$E$2+1,D422,INDIRECT(ADDRESS(4+MOD(IF(G440&lt;$E$2+1,G440,$E$2+$E$2+2-G440)-A440+2*$E$2+1,2*$E$2+1),3)))</f>
        <v>Player 6</v>
      </c>
      <c r="D440" s="9" t="str">
        <f ca="1" t="shared" si="4"/>
        <v>Player 3</v>
      </c>
      <c r="E440" s="9"/>
      <c r="F440" s="9"/>
      <c r="G440" s="5">
        <f>1+MOD(A440+D421-2,2*$E$2+1)</f>
        <v>18</v>
      </c>
    </row>
    <row r="441" spans="1:7" s="5" customFormat="1" ht="24.75" customHeight="1">
      <c r="A441" s="9">
        <v>17</v>
      </c>
      <c r="B441" s="11">
        <f t="shared" si="5"/>
        <v>1</v>
      </c>
      <c r="C441" s="11" t="str">
        <f ca="1">IF(G441=$E$2+1,D422,INDIRECT(ADDRESS(4+MOD(IF(G441&lt;$E$2+1,G441,$E$2+$E$2+2-G441)-A441+2*$E$2+1,2*$E$2+1),3)))</f>
        <v>Player 4</v>
      </c>
      <c r="D441" s="9" t="str">
        <f ca="1" t="shared" si="4"/>
        <v>Player 3</v>
      </c>
      <c r="E441" s="9"/>
      <c r="F441" s="9"/>
      <c r="G441" s="5">
        <f>1+MOD(A441+D421-2,2*$E$2+1)</f>
        <v>19</v>
      </c>
    </row>
    <row r="442" spans="1:7" s="5" customFormat="1" ht="24.75" customHeight="1">
      <c r="A442" s="9">
        <v>18</v>
      </c>
      <c r="B442" s="11">
        <f t="shared" si="5"/>
        <v>1</v>
      </c>
      <c r="C442" s="11" t="str">
        <f ca="1">IF(G442=$E$2+1,D422,INDIRECT(ADDRESS(4+MOD(IF(G442&lt;$E$2+1,G442,$E$2+$E$2+2-G442)-A442+2*$E$2+1,2*$E$2+1),3)))</f>
        <v>Player 3</v>
      </c>
      <c r="D442" s="9" t="str">
        <f ca="1" t="shared" si="4"/>
        <v>Player 2</v>
      </c>
      <c r="E442" s="9"/>
      <c r="F442" s="9"/>
      <c r="G442" s="5">
        <f>1+MOD(A442+D421-2,2*$E$2+1)</f>
        <v>1</v>
      </c>
    </row>
    <row r="443" spans="1:7" s="5" customFormat="1" ht="24.75" customHeight="1">
      <c r="A443" s="9">
        <v>19</v>
      </c>
      <c r="B443" s="11">
        <f t="shared" si="5"/>
        <v>2</v>
      </c>
      <c r="C443" s="11" t="str">
        <f ca="1">IF(G443=$E$2+1,D422,INDIRECT(ADDRESS(4+MOD(IF(G443&lt;$E$2+1,G443,$E$2+$E$2+2-G443)-A443+2*$E$2+1,2*$E$2+1),3)))</f>
        <v>Player 3</v>
      </c>
      <c r="D443" s="9" t="str">
        <f ca="1" t="shared" si="4"/>
        <v>Player 19 or Rest</v>
      </c>
      <c r="E443" s="9"/>
      <c r="F443" s="9"/>
      <c r="G443" s="5">
        <f>1+MOD(A443+D421-2,2*$E$2+1)</f>
        <v>2</v>
      </c>
    </row>
    <row r="444" s="5" customFormat="1" ht="24.75" customHeight="1">
      <c r="F444" s="6"/>
    </row>
    <row r="445" s="5" customFormat="1" ht="24.75" customHeight="1">
      <c r="F445" s="6"/>
    </row>
    <row r="446" s="5" customFormat="1" ht="24.75" customHeight="1">
      <c r="F446" s="6"/>
    </row>
    <row r="447" s="5" customFormat="1" ht="24.75" customHeight="1">
      <c r="F447" s="6"/>
    </row>
    <row r="448" spans="1:4" s="5" customFormat="1" ht="24.75" customHeight="1">
      <c r="A448" s="5" t="s">
        <v>29</v>
      </c>
      <c r="C448" s="7" t="s">
        <v>30</v>
      </c>
      <c r="D448" s="8">
        <v>4</v>
      </c>
    </row>
    <row r="449" spans="3:4" s="5" customFormat="1" ht="24.75" customHeight="1">
      <c r="C449" s="7" t="s">
        <v>31</v>
      </c>
      <c r="D449" s="8" t="str">
        <f ca="1">INDIRECT(ADDRESS(3+D448,3))</f>
        <v>Player 4</v>
      </c>
    </row>
    <row r="450" s="5" customFormat="1" ht="24.75" customHeight="1"/>
    <row r="451" spans="1:7" s="5" customFormat="1" ht="24.75" customHeight="1">
      <c r="A451" s="9" t="s">
        <v>36</v>
      </c>
      <c r="B451" s="16" t="s">
        <v>5</v>
      </c>
      <c r="C451" s="11" t="s">
        <v>11</v>
      </c>
      <c r="D451" s="9" t="s">
        <v>10</v>
      </c>
      <c r="E451" s="10" t="s">
        <v>3</v>
      </c>
      <c r="F451" s="9" t="s">
        <v>4</v>
      </c>
      <c r="G451" s="5" t="s">
        <v>32</v>
      </c>
    </row>
    <row r="452" spans="1:7" s="5" customFormat="1" ht="24.75" customHeight="1">
      <c r="A452" s="9">
        <v>1</v>
      </c>
      <c r="B452" s="11">
        <f>IF(G452=$E$2+1,0,IF(G452&lt;$E$2+1,G452,$E$2+$E$2+2-G452))</f>
        <v>4</v>
      </c>
      <c r="C452" s="11" t="str">
        <f ca="1">IF(G452=$E$2+1,D449,INDIRECT(ADDRESS(4+MOD(IF(G452&lt;$E$2+1,G452,$E$2+$E$2+2-G452)-A452+2*$E$2+1,2*$E$2+1),3)))</f>
        <v>Player 4</v>
      </c>
      <c r="D452" s="9" t="str">
        <f aca="true" ca="1" t="shared" si="6" ref="D452:D470">IF(G452=$E$2+1,$F$3,INDIRECT(ADDRESS(4+MOD(IF(G452&lt;$E$2+1,$E$2+$E$2+2-G452,G452)-A452+2*$E$2+1,2*$E$2+1),3)))</f>
        <v>Player 16</v>
      </c>
      <c r="E452" s="10"/>
      <c r="F452" s="9"/>
      <c r="G452" s="5">
        <f>1+MOD(A452+D448-2,2*$E$2+1)</f>
        <v>4</v>
      </c>
    </row>
    <row r="453" spans="1:7" s="5" customFormat="1" ht="24.75" customHeight="1">
      <c r="A453" s="9">
        <v>2</v>
      </c>
      <c r="B453" s="11">
        <f aca="true" t="shared" si="7" ref="B453:B470">IF(G453=$E$2+1,0,IF(G453&lt;$E$2+1,G453,$E$2+$E$2+2-G453))</f>
        <v>5</v>
      </c>
      <c r="C453" s="11" t="str">
        <f ca="1">IF(G453=$E$2+1,D449,INDIRECT(ADDRESS(4+MOD(IF(G453&lt;$E$2+1,G453,$E$2+$E$2+2-G453)-A453+2*$E$2+1,2*$E$2+1),3)))</f>
        <v>Player 4</v>
      </c>
      <c r="D453" s="9" t="str">
        <f ca="1" t="shared" si="6"/>
        <v>Player 14</v>
      </c>
      <c r="E453" s="10"/>
      <c r="F453" s="9"/>
      <c r="G453" s="5">
        <f>1+MOD(A453+D448-2,2*$E$2+1)</f>
        <v>5</v>
      </c>
    </row>
    <row r="454" spans="1:7" s="5" customFormat="1" ht="24.75" customHeight="1">
      <c r="A454" s="9">
        <v>3</v>
      </c>
      <c r="B454" s="11">
        <f t="shared" si="7"/>
        <v>6</v>
      </c>
      <c r="C454" s="11" t="str">
        <f ca="1">IF(G454=$E$2+1,D449,INDIRECT(ADDRESS(4+MOD(IF(G454&lt;$E$2+1,G454,$E$2+$E$2+2-G454)-A454+2*$E$2+1,2*$E$2+1),3)))</f>
        <v>Player 4</v>
      </c>
      <c r="D454" s="9" t="str">
        <f ca="1" t="shared" si="6"/>
        <v>Player 12</v>
      </c>
      <c r="E454" s="9"/>
      <c r="F454" s="9"/>
      <c r="G454" s="5">
        <f>1+MOD(A454+D448-2,2*$E$2+1)</f>
        <v>6</v>
      </c>
    </row>
    <row r="455" spans="1:7" s="5" customFormat="1" ht="24.75" customHeight="1">
      <c r="A455" s="9">
        <v>4</v>
      </c>
      <c r="B455" s="11">
        <f t="shared" si="7"/>
        <v>7</v>
      </c>
      <c r="C455" s="11" t="str">
        <f ca="1">IF(G455=$E$2+1,D449,INDIRECT(ADDRESS(4+MOD(IF(G455&lt;$E$2+1,G455,$E$2+$E$2+2-G455)-A455+2*$E$2+1,2*$E$2+1),3)))</f>
        <v>Player 4</v>
      </c>
      <c r="D455" s="9" t="str">
        <f ca="1" t="shared" si="6"/>
        <v>Player 10</v>
      </c>
      <c r="E455" s="9"/>
      <c r="F455" s="9"/>
      <c r="G455" s="5">
        <f>1+MOD(A455+D448-2,2*$E$2+1)</f>
        <v>7</v>
      </c>
    </row>
    <row r="456" spans="1:7" s="5" customFormat="1" ht="24.75" customHeight="1">
      <c r="A456" s="9">
        <v>5</v>
      </c>
      <c r="B456" s="11">
        <f t="shared" si="7"/>
        <v>8</v>
      </c>
      <c r="C456" s="11" t="str">
        <f ca="1">IF(G456=$E$2+1,D449,INDIRECT(ADDRESS(4+MOD(IF(G456&lt;$E$2+1,G456,$E$2+$E$2+2-G456)-A456+2*$E$2+1,2*$E$2+1),3)))</f>
        <v>Player 4</v>
      </c>
      <c r="D456" s="9" t="str">
        <f ca="1" t="shared" si="6"/>
        <v>Player 8</v>
      </c>
      <c r="E456" s="9"/>
      <c r="F456" s="9"/>
      <c r="G456" s="5">
        <f>1+MOD(A456+D448-2,2*$E$2+1)</f>
        <v>8</v>
      </c>
    </row>
    <row r="457" spans="1:7" s="5" customFormat="1" ht="24.75" customHeight="1">
      <c r="A457" s="9">
        <v>6</v>
      </c>
      <c r="B457" s="11">
        <f t="shared" si="7"/>
        <v>9</v>
      </c>
      <c r="C457" s="11" t="str">
        <f ca="1">IF(G457=$E$2+1,D449,INDIRECT(ADDRESS(4+MOD(IF(G457&lt;$E$2+1,G457,$E$2+$E$2+2-G457)-A457+2*$E$2+1,2*$E$2+1),3)))</f>
        <v>Player 4</v>
      </c>
      <c r="D457" s="9" t="str">
        <f ca="1" t="shared" si="6"/>
        <v>Player 6</v>
      </c>
      <c r="E457" s="9"/>
      <c r="F457" s="9"/>
      <c r="G457" s="5">
        <f>1+MOD(A457+D448-2,2*$E$2+1)</f>
        <v>9</v>
      </c>
    </row>
    <row r="458" spans="1:7" s="5" customFormat="1" ht="24.75" customHeight="1">
      <c r="A458" s="9">
        <v>7</v>
      </c>
      <c r="B458" s="11">
        <f t="shared" si="7"/>
        <v>0</v>
      </c>
      <c r="C458" s="11" t="str">
        <f ca="1">IF(G458=$E$2+1,D449,INDIRECT(ADDRESS(4+MOD(IF(G458&lt;$E$2+1,G458,$E$2+$E$2+2-G458)-A458+2*$E$2+1,2*$E$2+1),3)))</f>
        <v>Player 4</v>
      </c>
      <c r="D458" s="9" t="str">
        <f ca="1" t="shared" si="6"/>
        <v>Rest</v>
      </c>
      <c r="E458" s="9"/>
      <c r="F458" s="9"/>
      <c r="G458" s="5">
        <f>1+MOD(A458+D448-2,2*$E$2+1)</f>
        <v>10</v>
      </c>
    </row>
    <row r="459" spans="1:7" s="5" customFormat="1" ht="24.75" customHeight="1">
      <c r="A459" s="9">
        <v>8</v>
      </c>
      <c r="B459" s="11">
        <f t="shared" si="7"/>
        <v>9</v>
      </c>
      <c r="C459" s="11" t="str">
        <f ca="1">IF(G459=$E$2+1,D449,INDIRECT(ADDRESS(4+MOD(IF(G459&lt;$E$2+1,G459,$E$2+$E$2+2-G459)-A459+2*$E$2+1,2*$E$2+1),3)))</f>
        <v>Player 2</v>
      </c>
      <c r="D459" s="9" t="str">
        <f ca="1" t="shared" si="6"/>
        <v>Player 4</v>
      </c>
      <c r="E459" s="9"/>
      <c r="F459" s="9"/>
      <c r="G459" s="5">
        <f>1+MOD(A459+D448-2,2*$E$2+1)</f>
        <v>11</v>
      </c>
    </row>
    <row r="460" spans="1:7" s="5" customFormat="1" ht="24.75" customHeight="1">
      <c r="A460" s="9">
        <v>9</v>
      </c>
      <c r="B460" s="11">
        <f t="shared" si="7"/>
        <v>8</v>
      </c>
      <c r="C460" s="11" t="str">
        <f ca="1">IF(G460=$E$2+1,D449,INDIRECT(ADDRESS(4+MOD(IF(G460&lt;$E$2+1,G460,$E$2+$E$2+2-G460)-A460+2*$E$2+1,2*$E$2+1),3)))</f>
        <v>Player 19 or Rest</v>
      </c>
      <c r="D460" s="9" t="str">
        <f ca="1" t="shared" si="6"/>
        <v>Player 4</v>
      </c>
      <c r="E460" s="9"/>
      <c r="F460" s="9"/>
      <c r="G460" s="5">
        <f>1+MOD(A460+D448-2,2*$E$2+1)</f>
        <v>12</v>
      </c>
    </row>
    <row r="461" spans="1:7" s="5" customFormat="1" ht="24.75" customHeight="1">
      <c r="A461" s="9">
        <v>10</v>
      </c>
      <c r="B461" s="11">
        <f t="shared" si="7"/>
        <v>7</v>
      </c>
      <c r="C461" s="11" t="str">
        <f ca="1">IF(G461=$E$2+1,D449,INDIRECT(ADDRESS(4+MOD(IF(G461&lt;$E$2+1,G461,$E$2+$E$2+2-G461)-A461+2*$E$2+1,2*$E$2+1),3)))</f>
        <v>Player 17</v>
      </c>
      <c r="D461" s="9" t="str">
        <f ca="1" t="shared" si="6"/>
        <v>Player 4</v>
      </c>
      <c r="E461" s="9"/>
      <c r="F461" s="9"/>
      <c r="G461" s="5">
        <f>1+MOD(A461+D448-2,2*$E$2+1)</f>
        <v>13</v>
      </c>
    </row>
    <row r="462" spans="1:7" s="5" customFormat="1" ht="24.75" customHeight="1">
      <c r="A462" s="9">
        <v>11</v>
      </c>
      <c r="B462" s="11">
        <f t="shared" si="7"/>
        <v>6</v>
      </c>
      <c r="C462" s="11" t="str">
        <f ca="1">IF(G462=$E$2+1,D449,INDIRECT(ADDRESS(4+MOD(IF(G462&lt;$E$2+1,G462,$E$2+$E$2+2-G462)-A462+2*$E$2+1,2*$E$2+1),3)))</f>
        <v>Player 15</v>
      </c>
      <c r="D462" s="9" t="str">
        <f ca="1" t="shared" si="6"/>
        <v>Player 4</v>
      </c>
      <c r="E462" s="9"/>
      <c r="F462" s="9"/>
      <c r="G462" s="5">
        <f>1+MOD(A462+D448-2,2*$E$2+1)</f>
        <v>14</v>
      </c>
    </row>
    <row r="463" spans="1:7" s="5" customFormat="1" ht="24.75" customHeight="1">
      <c r="A463" s="9">
        <v>12</v>
      </c>
      <c r="B463" s="11">
        <f t="shared" si="7"/>
        <v>5</v>
      </c>
      <c r="C463" s="11" t="str">
        <f ca="1">IF(G463=$E$2+1,D449,INDIRECT(ADDRESS(4+MOD(IF(G463&lt;$E$2+1,G463,$E$2+$E$2+2-G463)-A463+2*$E$2+1,2*$E$2+1),3)))</f>
        <v>Player 13</v>
      </c>
      <c r="D463" s="9" t="str">
        <f ca="1" t="shared" si="6"/>
        <v>Player 4</v>
      </c>
      <c r="E463" s="9"/>
      <c r="F463" s="9"/>
      <c r="G463" s="5">
        <f>1+MOD(A463+D448-2,2*$E$2+1)</f>
        <v>15</v>
      </c>
    </row>
    <row r="464" spans="1:7" s="5" customFormat="1" ht="24.75" customHeight="1">
      <c r="A464" s="9">
        <v>13</v>
      </c>
      <c r="B464" s="11">
        <f t="shared" si="7"/>
        <v>4</v>
      </c>
      <c r="C464" s="11" t="str">
        <f ca="1">IF(G464=$E$2+1,D449,INDIRECT(ADDRESS(4+MOD(IF(G464&lt;$E$2+1,G464,$E$2+$E$2+2-G464)-A464+2*$E$2+1,2*$E$2+1),3)))</f>
        <v>Player 11</v>
      </c>
      <c r="D464" s="9" t="str">
        <f ca="1" t="shared" si="6"/>
        <v>Player 4</v>
      </c>
      <c r="E464" s="9"/>
      <c r="F464" s="9"/>
      <c r="G464" s="5">
        <f>1+MOD(A464+D448-2,2*$E$2+1)</f>
        <v>16</v>
      </c>
    </row>
    <row r="465" spans="1:7" s="5" customFormat="1" ht="24.75" customHeight="1">
      <c r="A465" s="9">
        <v>14</v>
      </c>
      <c r="B465" s="11">
        <f t="shared" si="7"/>
        <v>3</v>
      </c>
      <c r="C465" s="11" t="str">
        <f ca="1">IF(G465=$E$2+1,D449,INDIRECT(ADDRESS(4+MOD(IF(G465&lt;$E$2+1,G465,$E$2+$E$2+2-G465)-A465+2*$E$2+1,2*$E$2+1),3)))</f>
        <v>Player 9</v>
      </c>
      <c r="D465" s="9" t="str">
        <f ca="1" t="shared" si="6"/>
        <v>Player 4</v>
      </c>
      <c r="E465" s="9"/>
      <c r="F465" s="9"/>
      <c r="G465" s="5">
        <f>1+MOD(A465+D448-2,2*$E$2+1)</f>
        <v>17</v>
      </c>
    </row>
    <row r="466" spans="1:7" s="5" customFormat="1" ht="24.75" customHeight="1">
      <c r="A466" s="9">
        <v>15</v>
      </c>
      <c r="B466" s="11">
        <f t="shared" si="7"/>
        <v>2</v>
      </c>
      <c r="C466" s="11" t="str">
        <f ca="1">IF(G466=$E$2+1,D449,INDIRECT(ADDRESS(4+MOD(IF(G466&lt;$E$2+1,G466,$E$2+$E$2+2-G466)-A466+2*$E$2+1,2*$E$2+1),3)))</f>
        <v>Player 7</v>
      </c>
      <c r="D466" s="9" t="str">
        <f ca="1" t="shared" si="6"/>
        <v>Player 4</v>
      </c>
      <c r="E466" s="9"/>
      <c r="F466" s="9"/>
      <c r="G466" s="5">
        <f>1+MOD(A466+D448-2,2*$E$2+1)</f>
        <v>18</v>
      </c>
    </row>
    <row r="467" spans="1:7" s="5" customFormat="1" ht="24.75" customHeight="1">
      <c r="A467" s="9">
        <v>16</v>
      </c>
      <c r="B467" s="11">
        <f t="shared" si="7"/>
        <v>1</v>
      </c>
      <c r="C467" s="11" t="str">
        <f ca="1">IF(G467=$E$2+1,D449,INDIRECT(ADDRESS(4+MOD(IF(G467&lt;$E$2+1,G467,$E$2+$E$2+2-G467)-A467+2*$E$2+1,2*$E$2+1),3)))</f>
        <v>Player 5</v>
      </c>
      <c r="D467" s="9" t="str">
        <f ca="1" t="shared" si="6"/>
        <v>Player 4</v>
      </c>
      <c r="E467" s="9"/>
      <c r="F467" s="9"/>
      <c r="G467" s="5">
        <f>1+MOD(A467+D448-2,2*$E$2+1)</f>
        <v>19</v>
      </c>
    </row>
    <row r="468" spans="1:7" s="5" customFormat="1" ht="24.75" customHeight="1">
      <c r="A468" s="9">
        <v>17</v>
      </c>
      <c r="B468" s="11">
        <f t="shared" si="7"/>
        <v>1</v>
      </c>
      <c r="C468" s="11" t="str">
        <f ca="1">IF(G468=$E$2+1,D449,INDIRECT(ADDRESS(4+MOD(IF(G468&lt;$E$2+1,G468,$E$2+$E$2+2-G468)-A468+2*$E$2+1,2*$E$2+1),3)))</f>
        <v>Player 4</v>
      </c>
      <c r="D468" s="9" t="str">
        <f ca="1" t="shared" si="6"/>
        <v>Player 3</v>
      </c>
      <c r="E468" s="9"/>
      <c r="F468" s="9"/>
      <c r="G468" s="5">
        <f>1+MOD(A468+D448-2,2*$E$2+1)</f>
        <v>1</v>
      </c>
    </row>
    <row r="469" spans="1:7" s="5" customFormat="1" ht="24.75" customHeight="1">
      <c r="A469" s="9">
        <v>18</v>
      </c>
      <c r="B469" s="11">
        <f t="shared" si="7"/>
        <v>2</v>
      </c>
      <c r="C469" s="11" t="str">
        <f ca="1">IF(G469=$E$2+1,D449,INDIRECT(ADDRESS(4+MOD(IF(G469&lt;$E$2+1,G469,$E$2+$E$2+2-G469)-A469+2*$E$2+1,2*$E$2+1),3)))</f>
        <v>Player 4</v>
      </c>
      <c r="D469" s="9" t="str">
        <f ca="1" t="shared" si="6"/>
        <v>Player 1</v>
      </c>
      <c r="E469" s="9"/>
      <c r="F469" s="9"/>
      <c r="G469" s="5">
        <f>1+MOD(A469+D448-2,2*$E$2+1)</f>
        <v>2</v>
      </c>
    </row>
    <row r="470" spans="1:7" s="5" customFormat="1" ht="24.75" customHeight="1">
      <c r="A470" s="9">
        <v>19</v>
      </c>
      <c r="B470" s="11">
        <f t="shared" si="7"/>
        <v>3</v>
      </c>
      <c r="C470" s="11" t="str">
        <f ca="1">IF(G470=$E$2+1,D449,INDIRECT(ADDRESS(4+MOD(IF(G470&lt;$E$2+1,G470,$E$2+$E$2+2-G470)-A470+2*$E$2+1,2*$E$2+1),3)))</f>
        <v>Player 4</v>
      </c>
      <c r="D470" s="9" t="str">
        <f ca="1" t="shared" si="6"/>
        <v>Player 18</v>
      </c>
      <c r="E470" s="9"/>
      <c r="F470" s="9"/>
      <c r="G470" s="5">
        <f>1+MOD(A470+D448-2,2*$E$2+1)</f>
        <v>3</v>
      </c>
    </row>
    <row r="471" s="5" customFormat="1" ht="24.75" customHeight="1">
      <c r="F471" s="6"/>
    </row>
    <row r="472" s="5" customFormat="1" ht="24.75" customHeight="1">
      <c r="F472" s="6"/>
    </row>
    <row r="473" s="5" customFormat="1" ht="24.75" customHeight="1">
      <c r="F473" s="6"/>
    </row>
    <row r="474" s="5" customFormat="1" ht="24.75" customHeight="1">
      <c r="F474" s="6"/>
    </row>
    <row r="475" spans="1:4" s="5" customFormat="1" ht="24.75" customHeight="1">
      <c r="A475" s="5" t="s">
        <v>29</v>
      </c>
      <c r="C475" s="7" t="s">
        <v>30</v>
      </c>
      <c r="D475" s="8">
        <v>5</v>
      </c>
    </row>
    <row r="476" spans="3:4" s="5" customFormat="1" ht="24.75" customHeight="1">
      <c r="C476" s="7" t="s">
        <v>31</v>
      </c>
      <c r="D476" s="8" t="str">
        <f ca="1">INDIRECT(ADDRESS(3+D475,3))</f>
        <v>Player 5</v>
      </c>
    </row>
    <row r="477" s="5" customFormat="1" ht="24.75" customHeight="1"/>
    <row r="478" spans="1:7" s="5" customFormat="1" ht="24.75" customHeight="1">
      <c r="A478" s="9" t="s">
        <v>36</v>
      </c>
      <c r="B478" s="16" t="s">
        <v>5</v>
      </c>
      <c r="C478" s="11" t="s">
        <v>11</v>
      </c>
      <c r="D478" s="9" t="s">
        <v>10</v>
      </c>
      <c r="E478" s="10" t="s">
        <v>3</v>
      </c>
      <c r="F478" s="9" t="s">
        <v>4</v>
      </c>
      <c r="G478" s="5" t="s">
        <v>32</v>
      </c>
    </row>
    <row r="479" spans="1:7" s="5" customFormat="1" ht="24.75" customHeight="1">
      <c r="A479" s="9">
        <v>1</v>
      </c>
      <c r="B479" s="11">
        <f>IF(G479=$E$2+1,0,IF(G479&lt;$E$2+1,G479,$E$2+$E$2+2-G479))</f>
        <v>5</v>
      </c>
      <c r="C479" s="11" t="str">
        <f ca="1">IF(G479=$E$2+1,D476,INDIRECT(ADDRESS(4+MOD(IF(G479&lt;$E$2+1,G479,$E$2+$E$2+2-G479)-A479+2*$E$2+1,2*$E$2+1),3)))</f>
        <v>Player 5</v>
      </c>
      <c r="D479" s="9" t="str">
        <f aca="true" ca="1" t="shared" si="8" ref="D479:D497">IF(G479=$E$2+1,$F$3,INDIRECT(ADDRESS(4+MOD(IF(G479&lt;$E$2+1,$E$2+$E$2+2-G479,G479)-A479+2*$E$2+1,2*$E$2+1),3)))</f>
        <v>Player 15</v>
      </c>
      <c r="E479" s="10"/>
      <c r="F479" s="9"/>
      <c r="G479" s="5">
        <f>1+MOD(A479+D475-2,2*$E$2+1)</f>
        <v>5</v>
      </c>
    </row>
    <row r="480" spans="1:7" s="5" customFormat="1" ht="24.75" customHeight="1">
      <c r="A480" s="9">
        <v>2</v>
      </c>
      <c r="B480" s="11">
        <f aca="true" t="shared" si="9" ref="B480:B497">IF(G480=$E$2+1,0,IF(G480&lt;$E$2+1,G480,$E$2+$E$2+2-G480))</f>
        <v>6</v>
      </c>
      <c r="C480" s="11" t="str">
        <f ca="1">IF(G480=$E$2+1,D476,INDIRECT(ADDRESS(4+MOD(IF(G480&lt;$E$2+1,G480,$E$2+$E$2+2-G480)-A480+2*$E$2+1,2*$E$2+1),3)))</f>
        <v>Player 5</v>
      </c>
      <c r="D480" s="9" t="str">
        <f ca="1" t="shared" si="8"/>
        <v>Player 13</v>
      </c>
      <c r="E480" s="10"/>
      <c r="F480" s="9"/>
      <c r="G480" s="5">
        <f>1+MOD(A480+D475-2,2*$E$2+1)</f>
        <v>6</v>
      </c>
    </row>
    <row r="481" spans="1:7" s="5" customFormat="1" ht="24.75" customHeight="1">
      <c r="A481" s="9">
        <v>3</v>
      </c>
      <c r="B481" s="11">
        <f t="shared" si="9"/>
        <v>7</v>
      </c>
      <c r="C481" s="11" t="str">
        <f ca="1">IF(G481=$E$2+1,D476,INDIRECT(ADDRESS(4+MOD(IF(G481&lt;$E$2+1,G481,$E$2+$E$2+2-G481)-A481+2*$E$2+1,2*$E$2+1),3)))</f>
        <v>Player 5</v>
      </c>
      <c r="D481" s="9" t="str">
        <f ca="1" t="shared" si="8"/>
        <v>Player 11</v>
      </c>
      <c r="E481" s="9"/>
      <c r="F481" s="9"/>
      <c r="G481" s="5">
        <f>1+MOD(A481+D475-2,2*$E$2+1)</f>
        <v>7</v>
      </c>
    </row>
    <row r="482" spans="1:7" s="5" customFormat="1" ht="24.75" customHeight="1">
      <c r="A482" s="9">
        <v>4</v>
      </c>
      <c r="B482" s="11">
        <f t="shared" si="9"/>
        <v>8</v>
      </c>
      <c r="C482" s="11" t="str">
        <f ca="1">IF(G482=$E$2+1,D476,INDIRECT(ADDRESS(4+MOD(IF(G482&lt;$E$2+1,G482,$E$2+$E$2+2-G482)-A482+2*$E$2+1,2*$E$2+1),3)))</f>
        <v>Player 5</v>
      </c>
      <c r="D482" s="9" t="str">
        <f ca="1" t="shared" si="8"/>
        <v>Player 9</v>
      </c>
      <c r="E482" s="9"/>
      <c r="F482" s="9"/>
      <c r="G482" s="5">
        <f>1+MOD(A482+D475-2,2*$E$2+1)</f>
        <v>8</v>
      </c>
    </row>
    <row r="483" spans="1:7" s="5" customFormat="1" ht="24.75" customHeight="1">
      <c r="A483" s="9">
        <v>5</v>
      </c>
      <c r="B483" s="11">
        <f t="shared" si="9"/>
        <v>9</v>
      </c>
      <c r="C483" s="11" t="str">
        <f ca="1">IF(G483=$E$2+1,D476,INDIRECT(ADDRESS(4+MOD(IF(G483&lt;$E$2+1,G483,$E$2+$E$2+2-G483)-A483+2*$E$2+1,2*$E$2+1),3)))</f>
        <v>Player 5</v>
      </c>
      <c r="D483" s="9" t="str">
        <f ca="1" t="shared" si="8"/>
        <v>Player 7</v>
      </c>
      <c r="E483" s="9"/>
      <c r="F483" s="9"/>
      <c r="G483" s="5">
        <f>1+MOD(A483+D475-2,2*$E$2+1)</f>
        <v>9</v>
      </c>
    </row>
    <row r="484" spans="1:7" s="5" customFormat="1" ht="24.75" customHeight="1">
      <c r="A484" s="9">
        <v>6</v>
      </c>
      <c r="B484" s="11">
        <f t="shared" si="9"/>
        <v>0</v>
      </c>
      <c r="C484" s="11" t="str">
        <f ca="1">IF(G484=$E$2+1,D476,INDIRECT(ADDRESS(4+MOD(IF(G484&lt;$E$2+1,G484,$E$2+$E$2+2-G484)-A484+2*$E$2+1,2*$E$2+1),3)))</f>
        <v>Player 5</v>
      </c>
      <c r="D484" s="9" t="str">
        <f ca="1" t="shared" si="8"/>
        <v>Rest</v>
      </c>
      <c r="E484" s="9"/>
      <c r="F484" s="9"/>
      <c r="G484" s="5">
        <f>1+MOD(A484+D475-2,2*$E$2+1)</f>
        <v>10</v>
      </c>
    </row>
    <row r="485" spans="1:7" s="5" customFormat="1" ht="24.75" customHeight="1">
      <c r="A485" s="9">
        <v>7</v>
      </c>
      <c r="B485" s="11">
        <f t="shared" si="9"/>
        <v>9</v>
      </c>
      <c r="C485" s="11" t="str">
        <f ca="1">IF(G485=$E$2+1,D476,INDIRECT(ADDRESS(4+MOD(IF(G485&lt;$E$2+1,G485,$E$2+$E$2+2-G485)-A485+2*$E$2+1,2*$E$2+1),3)))</f>
        <v>Player 3</v>
      </c>
      <c r="D485" s="9" t="str">
        <f ca="1" t="shared" si="8"/>
        <v>Player 5</v>
      </c>
      <c r="E485" s="9"/>
      <c r="F485" s="9"/>
      <c r="G485" s="5">
        <f>1+MOD(A485+D475-2,2*$E$2+1)</f>
        <v>11</v>
      </c>
    </row>
    <row r="486" spans="1:7" s="5" customFormat="1" ht="24.75" customHeight="1">
      <c r="A486" s="9">
        <v>8</v>
      </c>
      <c r="B486" s="11">
        <f t="shared" si="9"/>
        <v>8</v>
      </c>
      <c r="C486" s="11" t="str">
        <f ca="1">IF(G486=$E$2+1,D476,INDIRECT(ADDRESS(4+MOD(IF(G486&lt;$E$2+1,G486,$E$2+$E$2+2-G486)-A486+2*$E$2+1,2*$E$2+1),3)))</f>
        <v>Player 1</v>
      </c>
      <c r="D486" s="9" t="str">
        <f ca="1" t="shared" si="8"/>
        <v>Player 5</v>
      </c>
      <c r="E486" s="9"/>
      <c r="F486" s="9"/>
      <c r="G486" s="5">
        <f>1+MOD(A486+D475-2,2*$E$2+1)</f>
        <v>12</v>
      </c>
    </row>
    <row r="487" spans="1:7" s="5" customFormat="1" ht="24.75" customHeight="1">
      <c r="A487" s="9">
        <v>9</v>
      </c>
      <c r="B487" s="11">
        <f t="shared" si="9"/>
        <v>7</v>
      </c>
      <c r="C487" s="11" t="str">
        <f ca="1">IF(G487=$E$2+1,D476,INDIRECT(ADDRESS(4+MOD(IF(G487&lt;$E$2+1,G487,$E$2+$E$2+2-G487)-A487+2*$E$2+1,2*$E$2+1),3)))</f>
        <v>Player 18</v>
      </c>
      <c r="D487" s="9" t="str">
        <f ca="1" t="shared" si="8"/>
        <v>Player 5</v>
      </c>
      <c r="E487" s="9"/>
      <c r="F487" s="9"/>
      <c r="G487" s="5">
        <f>1+MOD(A487+D475-2,2*$E$2+1)</f>
        <v>13</v>
      </c>
    </row>
    <row r="488" spans="1:7" s="5" customFormat="1" ht="24.75" customHeight="1">
      <c r="A488" s="9">
        <v>10</v>
      </c>
      <c r="B488" s="11">
        <f t="shared" si="9"/>
        <v>6</v>
      </c>
      <c r="C488" s="11" t="str">
        <f ca="1">IF(G488=$E$2+1,D476,INDIRECT(ADDRESS(4+MOD(IF(G488&lt;$E$2+1,G488,$E$2+$E$2+2-G488)-A488+2*$E$2+1,2*$E$2+1),3)))</f>
        <v>Player 16</v>
      </c>
      <c r="D488" s="9" t="str">
        <f ca="1" t="shared" si="8"/>
        <v>Player 5</v>
      </c>
      <c r="E488" s="9"/>
      <c r="F488" s="9"/>
      <c r="G488" s="5">
        <f>1+MOD(A488+D475-2,2*$E$2+1)</f>
        <v>14</v>
      </c>
    </row>
    <row r="489" spans="1:7" s="5" customFormat="1" ht="24.75" customHeight="1">
      <c r="A489" s="9">
        <v>11</v>
      </c>
      <c r="B489" s="11">
        <f t="shared" si="9"/>
        <v>5</v>
      </c>
      <c r="C489" s="11" t="str">
        <f ca="1">IF(G489=$E$2+1,D476,INDIRECT(ADDRESS(4+MOD(IF(G489&lt;$E$2+1,G489,$E$2+$E$2+2-G489)-A489+2*$E$2+1,2*$E$2+1),3)))</f>
        <v>Player 14</v>
      </c>
      <c r="D489" s="9" t="str">
        <f ca="1" t="shared" si="8"/>
        <v>Player 5</v>
      </c>
      <c r="E489" s="9"/>
      <c r="F489" s="9"/>
      <c r="G489" s="5">
        <f>1+MOD(A489+D475-2,2*$E$2+1)</f>
        <v>15</v>
      </c>
    </row>
    <row r="490" spans="1:7" s="5" customFormat="1" ht="24.75" customHeight="1">
      <c r="A490" s="9">
        <v>12</v>
      </c>
      <c r="B490" s="11">
        <f t="shared" si="9"/>
        <v>4</v>
      </c>
      <c r="C490" s="11" t="str">
        <f ca="1">IF(G490=$E$2+1,D476,INDIRECT(ADDRESS(4+MOD(IF(G490&lt;$E$2+1,G490,$E$2+$E$2+2-G490)-A490+2*$E$2+1,2*$E$2+1),3)))</f>
        <v>Player 12</v>
      </c>
      <c r="D490" s="9" t="str">
        <f ca="1" t="shared" si="8"/>
        <v>Player 5</v>
      </c>
      <c r="E490" s="9"/>
      <c r="F490" s="9"/>
      <c r="G490" s="5">
        <f>1+MOD(A490+D475-2,2*$E$2+1)</f>
        <v>16</v>
      </c>
    </row>
    <row r="491" spans="1:7" s="5" customFormat="1" ht="24.75" customHeight="1">
      <c r="A491" s="9">
        <v>13</v>
      </c>
      <c r="B491" s="11">
        <f t="shared" si="9"/>
        <v>3</v>
      </c>
      <c r="C491" s="11" t="str">
        <f ca="1">IF(G491=$E$2+1,D476,INDIRECT(ADDRESS(4+MOD(IF(G491&lt;$E$2+1,G491,$E$2+$E$2+2-G491)-A491+2*$E$2+1,2*$E$2+1),3)))</f>
        <v>Player 10</v>
      </c>
      <c r="D491" s="9" t="str">
        <f ca="1" t="shared" si="8"/>
        <v>Player 5</v>
      </c>
      <c r="E491" s="9"/>
      <c r="F491" s="9"/>
      <c r="G491" s="5">
        <f>1+MOD(A491+D475-2,2*$E$2+1)</f>
        <v>17</v>
      </c>
    </row>
    <row r="492" spans="1:7" s="5" customFormat="1" ht="24.75" customHeight="1">
      <c r="A492" s="9">
        <v>14</v>
      </c>
      <c r="B492" s="11">
        <f t="shared" si="9"/>
        <v>2</v>
      </c>
      <c r="C492" s="11" t="str">
        <f ca="1">IF(G492=$E$2+1,D476,INDIRECT(ADDRESS(4+MOD(IF(G492&lt;$E$2+1,G492,$E$2+$E$2+2-G492)-A492+2*$E$2+1,2*$E$2+1),3)))</f>
        <v>Player 8</v>
      </c>
      <c r="D492" s="9" t="str">
        <f ca="1" t="shared" si="8"/>
        <v>Player 5</v>
      </c>
      <c r="E492" s="9"/>
      <c r="F492" s="9"/>
      <c r="G492" s="5">
        <f>1+MOD(A492+D475-2,2*$E$2+1)</f>
        <v>18</v>
      </c>
    </row>
    <row r="493" spans="1:7" s="5" customFormat="1" ht="24.75" customHeight="1">
      <c r="A493" s="9">
        <v>15</v>
      </c>
      <c r="B493" s="11">
        <f t="shared" si="9"/>
        <v>1</v>
      </c>
      <c r="C493" s="11" t="str">
        <f ca="1">IF(G493=$E$2+1,D476,INDIRECT(ADDRESS(4+MOD(IF(G493&lt;$E$2+1,G493,$E$2+$E$2+2-G493)-A493+2*$E$2+1,2*$E$2+1),3)))</f>
        <v>Player 6</v>
      </c>
      <c r="D493" s="9" t="str">
        <f ca="1" t="shared" si="8"/>
        <v>Player 5</v>
      </c>
      <c r="E493" s="9"/>
      <c r="F493" s="9"/>
      <c r="G493" s="5">
        <f>1+MOD(A493+D475-2,2*$E$2+1)</f>
        <v>19</v>
      </c>
    </row>
    <row r="494" spans="1:7" s="5" customFormat="1" ht="24.75" customHeight="1">
      <c r="A494" s="9">
        <v>16</v>
      </c>
      <c r="B494" s="11">
        <f t="shared" si="9"/>
        <v>1</v>
      </c>
      <c r="C494" s="11" t="str">
        <f ca="1">IF(G494=$E$2+1,D476,INDIRECT(ADDRESS(4+MOD(IF(G494&lt;$E$2+1,G494,$E$2+$E$2+2-G494)-A494+2*$E$2+1,2*$E$2+1),3)))</f>
        <v>Player 5</v>
      </c>
      <c r="D494" s="9" t="str">
        <f ca="1" t="shared" si="8"/>
        <v>Player 4</v>
      </c>
      <c r="E494" s="9"/>
      <c r="F494" s="9"/>
      <c r="G494" s="5">
        <f>1+MOD(A494+D475-2,2*$E$2+1)</f>
        <v>1</v>
      </c>
    </row>
    <row r="495" spans="1:7" s="5" customFormat="1" ht="24.75" customHeight="1">
      <c r="A495" s="9">
        <v>17</v>
      </c>
      <c r="B495" s="11">
        <f t="shared" si="9"/>
        <v>2</v>
      </c>
      <c r="C495" s="11" t="str">
        <f ca="1">IF(G495=$E$2+1,D476,INDIRECT(ADDRESS(4+MOD(IF(G495&lt;$E$2+1,G495,$E$2+$E$2+2-G495)-A495+2*$E$2+1,2*$E$2+1),3)))</f>
        <v>Player 5</v>
      </c>
      <c r="D495" s="9" t="str">
        <f ca="1" t="shared" si="8"/>
        <v>Player 2</v>
      </c>
      <c r="E495" s="9"/>
      <c r="F495" s="9"/>
      <c r="G495" s="5">
        <f>1+MOD(A495+D475-2,2*$E$2+1)</f>
        <v>2</v>
      </c>
    </row>
    <row r="496" spans="1:7" s="5" customFormat="1" ht="24.75" customHeight="1">
      <c r="A496" s="9">
        <v>18</v>
      </c>
      <c r="B496" s="11">
        <f t="shared" si="9"/>
        <v>3</v>
      </c>
      <c r="C496" s="11" t="str">
        <f ca="1">IF(G496=$E$2+1,D476,INDIRECT(ADDRESS(4+MOD(IF(G496&lt;$E$2+1,G496,$E$2+$E$2+2-G496)-A496+2*$E$2+1,2*$E$2+1),3)))</f>
        <v>Player 5</v>
      </c>
      <c r="D496" s="9" t="str">
        <f ca="1" t="shared" si="8"/>
        <v>Player 19 or Rest</v>
      </c>
      <c r="E496" s="9"/>
      <c r="F496" s="9"/>
      <c r="G496" s="5">
        <f>1+MOD(A496+D475-2,2*$E$2+1)</f>
        <v>3</v>
      </c>
    </row>
    <row r="497" spans="1:7" s="5" customFormat="1" ht="24.75" customHeight="1">
      <c r="A497" s="9">
        <v>19</v>
      </c>
      <c r="B497" s="11">
        <f t="shared" si="9"/>
        <v>4</v>
      </c>
      <c r="C497" s="11" t="str">
        <f ca="1">IF(G497=$E$2+1,D476,INDIRECT(ADDRESS(4+MOD(IF(G497&lt;$E$2+1,G497,$E$2+$E$2+2-G497)-A497+2*$E$2+1,2*$E$2+1),3)))</f>
        <v>Player 5</v>
      </c>
      <c r="D497" s="9" t="str">
        <f ca="1" t="shared" si="8"/>
        <v>Player 17</v>
      </c>
      <c r="E497" s="9"/>
      <c r="F497" s="9"/>
      <c r="G497" s="5">
        <f>1+MOD(A497+D475-2,2*$E$2+1)</f>
        <v>4</v>
      </c>
    </row>
    <row r="498" s="5" customFormat="1" ht="24.75" customHeight="1">
      <c r="F498" s="6"/>
    </row>
    <row r="499" s="5" customFormat="1" ht="24.75" customHeight="1">
      <c r="F499" s="6"/>
    </row>
    <row r="500" s="5" customFormat="1" ht="24.75" customHeight="1">
      <c r="F500" s="6"/>
    </row>
    <row r="501" s="5" customFormat="1" ht="24.75" customHeight="1">
      <c r="F501" s="6"/>
    </row>
    <row r="502" spans="1:4" s="5" customFormat="1" ht="24.75" customHeight="1">
      <c r="A502" s="5" t="s">
        <v>29</v>
      </c>
      <c r="C502" s="7" t="s">
        <v>30</v>
      </c>
      <c r="D502" s="8">
        <v>6</v>
      </c>
    </row>
    <row r="503" spans="3:4" s="5" customFormat="1" ht="24.75" customHeight="1">
      <c r="C503" s="7" t="s">
        <v>31</v>
      </c>
      <c r="D503" s="8" t="str">
        <f ca="1">INDIRECT(ADDRESS(3+D502,3))</f>
        <v>Player 6</v>
      </c>
    </row>
    <row r="504" s="5" customFormat="1" ht="24.75" customHeight="1"/>
    <row r="505" spans="1:7" s="5" customFormat="1" ht="24.75" customHeight="1">
      <c r="A505" s="9" t="s">
        <v>36</v>
      </c>
      <c r="B505" s="16" t="s">
        <v>5</v>
      </c>
      <c r="C505" s="11" t="s">
        <v>11</v>
      </c>
      <c r="D505" s="9" t="s">
        <v>10</v>
      </c>
      <c r="E505" s="10" t="s">
        <v>3</v>
      </c>
      <c r="F505" s="9" t="s">
        <v>4</v>
      </c>
      <c r="G505" s="5" t="s">
        <v>32</v>
      </c>
    </row>
    <row r="506" spans="1:7" s="5" customFormat="1" ht="24.75" customHeight="1">
      <c r="A506" s="9">
        <v>1</v>
      </c>
      <c r="B506" s="11">
        <f>IF(G506=$E$2+1,0,IF(G506&lt;$E$2+1,G506,$E$2+$E$2+2-G506))</f>
        <v>6</v>
      </c>
      <c r="C506" s="11" t="str">
        <f ca="1">IF(G506=$E$2+1,D503,INDIRECT(ADDRESS(4+MOD(IF(G506&lt;$E$2+1,G506,$E$2+$E$2+2-G506)-A506+2*$E$2+1,2*$E$2+1),3)))</f>
        <v>Player 6</v>
      </c>
      <c r="D506" s="9" t="str">
        <f aca="true" ca="1" t="shared" si="10" ref="D506:D524">IF(G506=$E$2+1,$F$3,INDIRECT(ADDRESS(4+MOD(IF(G506&lt;$E$2+1,$E$2+$E$2+2-G506,G506)-A506+2*$E$2+1,2*$E$2+1),3)))</f>
        <v>Player 14</v>
      </c>
      <c r="E506" s="10"/>
      <c r="F506" s="9"/>
      <c r="G506" s="5">
        <f>1+MOD(A506+D502-2,2*$E$2+1)</f>
        <v>6</v>
      </c>
    </row>
    <row r="507" spans="1:7" s="5" customFormat="1" ht="24.75" customHeight="1">
      <c r="A507" s="9">
        <v>2</v>
      </c>
      <c r="B507" s="11">
        <f aca="true" t="shared" si="11" ref="B507:B524">IF(G507=$E$2+1,0,IF(G507&lt;$E$2+1,G507,$E$2+$E$2+2-G507))</f>
        <v>7</v>
      </c>
      <c r="C507" s="11" t="str">
        <f ca="1">IF(G507=$E$2+1,D503,INDIRECT(ADDRESS(4+MOD(IF(G507&lt;$E$2+1,G507,$E$2+$E$2+2-G507)-A507+2*$E$2+1,2*$E$2+1),3)))</f>
        <v>Player 6</v>
      </c>
      <c r="D507" s="9" t="str">
        <f ca="1" t="shared" si="10"/>
        <v>Player 12</v>
      </c>
      <c r="E507" s="10"/>
      <c r="F507" s="9"/>
      <c r="G507" s="5">
        <f>1+MOD(A507+D502-2,2*$E$2+1)</f>
        <v>7</v>
      </c>
    </row>
    <row r="508" spans="1:7" s="5" customFormat="1" ht="24.75" customHeight="1">
      <c r="A508" s="9">
        <v>3</v>
      </c>
      <c r="B508" s="11">
        <f t="shared" si="11"/>
        <v>8</v>
      </c>
      <c r="C508" s="11" t="str">
        <f ca="1">IF(G508=$E$2+1,D503,INDIRECT(ADDRESS(4+MOD(IF(G508&lt;$E$2+1,G508,$E$2+$E$2+2-G508)-A508+2*$E$2+1,2*$E$2+1),3)))</f>
        <v>Player 6</v>
      </c>
      <c r="D508" s="9" t="str">
        <f ca="1" t="shared" si="10"/>
        <v>Player 10</v>
      </c>
      <c r="E508" s="9"/>
      <c r="F508" s="9"/>
      <c r="G508" s="5">
        <f>1+MOD(A508+D502-2,2*$E$2+1)</f>
        <v>8</v>
      </c>
    </row>
    <row r="509" spans="1:7" s="5" customFormat="1" ht="24.75" customHeight="1">
      <c r="A509" s="9">
        <v>4</v>
      </c>
      <c r="B509" s="11">
        <f t="shared" si="11"/>
        <v>9</v>
      </c>
      <c r="C509" s="11" t="str">
        <f ca="1">IF(G509=$E$2+1,D503,INDIRECT(ADDRESS(4+MOD(IF(G509&lt;$E$2+1,G509,$E$2+$E$2+2-G509)-A509+2*$E$2+1,2*$E$2+1),3)))</f>
        <v>Player 6</v>
      </c>
      <c r="D509" s="9" t="str">
        <f ca="1" t="shared" si="10"/>
        <v>Player 8</v>
      </c>
      <c r="E509" s="9"/>
      <c r="F509" s="9"/>
      <c r="G509" s="5">
        <f>1+MOD(A509+D502-2,2*$E$2+1)</f>
        <v>9</v>
      </c>
    </row>
    <row r="510" spans="1:7" s="5" customFormat="1" ht="24.75" customHeight="1">
      <c r="A510" s="9">
        <v>5</v>
      </c>
      <c r="B510" s="11">
        <f t="shared" si="11"/>
        <v>0</v>
      </c>
      <c r="C510" s="11" t="str">
        <f ca="1">IF(G510=$E$2+1,D503,INDIRECT(ADDRESS(4+MOD(IF(G510&lt;$E$2+1,G510,$E$2+$E$2+2-G510)-A510+2*$E$2+1,2*$E$2+1),3)))</f>
        <v>Player 6</v>
      </c>
      <c r="D510" s="9" t="str">
        <f ca="1" t="shared" si="10"/>
        <v>Rest</v>
      </c>
      <c r="E510" s="9"/>
      <c r="F510" s="9"/>
      <c r="G510" s="5">
        <f>1+MOD(A510+D502-2,2*$E$2+1)</f>
        <v>10</v>
      </c>
    </row>
    <row r="511" spans="1:7" s="5" customFormat="1" ht="24.75" customHeight="1">
      <c r="A511" s="9">
        <v>6</v>
      </c>
      <c r="B511" s="11">
        <f t="shared" si="11"/>
        <v>9</v>
      </c>
      <c r="C511" s="11" t="str">
        <f ca="1">IF(G511=$E$2+1,D503,INDIRECT(ADDRESS(4+MOD(IF(G511&lt;$E$2+1,G511,$E$2+$E$2+2-G511)-A511+2*$E$2+1,2*$E$2+1),3)))</f>
        <v>Player 4</v>
      </c>
      <c r="D511" s="9" t="str">
        <f ca="1" t="shared" si="10"/>
        <v>Player 6</v>
      </c>
      <c r="E511" s="9"/>
      <c r="F511" s="9"/>
      <c r="G511" s="5">
        <f>1+MOD(A511+D502-2,2*$E$2+1)</f>
        <v>11</v>
      </c>
    </row>
    <row r="512" spans="1:7" s="5" customFormat="1" ht="24.75" customHeight="1">
      <c r="A512" s="9">
        <v>7</v>
      </c>
      <c r="B512" s="11">
        <f t="shared" si="11"/>
        <v>8</v>
      </c>
      <c r="C512" s="11" t="str">
        <f ca="1">IF(G512=$E$2+1,D503,INDIRECT(ADDRESS(4+MOD(IF(G512&lt;$E$2+1,G512,$E$2+$E$2+2-G512)-A512+2*$E$2+1,2*$E$2+1),3)))</f>
        <v>Player 2</v>
      </c>
      <c r="D512" s="9" t="str">
        <f ca="1" t="shared" si="10"/>
        <v>Player 6</v>
      </c>
      <c r="E512" s="9"/>
      <c r="F512" s="9"/>
      <c r="G512" s="5">
        <f>1+MOD(A512+D502-2,2*$E$2+1)</f>
        <v>12</v>
      </c>
    </row>
    <row r="513" spans="1:7" s="5" customFormat="1" ht="24.75" customHeight="1">
      <c r="A513" s="9">
        <v>8</v>
      </c>
      <c r="B513" s="11">
        <f t="shared" si="11"/>
        <v>7</v>
      </c>
      <c r="C513" s="11" t="str">
        <f ca="1">IF(G513=$E$2+1,D503,INDIRECT(ADDRESS(4+MOD(IF(G513&lt;$E$2+1,G513,$E$2+$E$2+2-G513)-A513+2*$E$2+1,2*$E$2+1),3)))</f>
        <v>Player 19 or Rest</v>
      </c>
      <c r="D513" s="9" t="str">
        <f ca="1" t="shared" si="10"/>
        <v>Player 6</v>
      </c>
      <c r="E513" s="9"/>
      <c r="F513" s="9"/>
      <c r="G513" s="5">
        <f>1+MOD(A513+D502-2,2*$E$2+1)</f>
        <v>13</v>
      </c>
    </row>
    <row r="514" spans="1:7" s="5" customFormat="1" ht="24.75" customHeight="1">
      <c r="A514" s="9">
        <v>9</v>
      </c>
      <c r="B514" s="11">
        <f t="shared" si="11"/>
        <v>6</v>
      </c>
      <c r="C514" s="11" t="str">
        <f ca="1">IF(G514=$E$2+1,D503,INDIRECT(ADDRESS(4+MOD(IF(G514&lt;$E$2+1,G514,$E$2+$E$2+2-G514)-A514+2*$E$2+1,2*$E$2+1),3)))</f>
        <v>Player 17</v>
      </c>
      <c r="D514" s="9" t="str">
        <f ca="1" t="shared" si="10"/>
        <v>Player 6</v>
      </c>
      <c r="E514" s="9"/>
      <c r="F514" s="9"/>
      <c r="G514" s="5">
        <f>1+MOD(A514+D502-2,2*$E$2+1)</f>
        <v>14</v>
      </c>
    </row>
    <row r="515" spans="1:7" s="5" customFormat="1" ht="24.75" customHeight="1">
      <c r="A515" s="9">
        <v>10</v>
      </c>
      <c r="B515" s="11">
        <f t="shared" si="11"/>
        <v>5</v>
      </c>
      <c r="C515" s="11" t="str">
        <f ca="1">IF(G515=$E$2+1,D503,INDIRECT(ADDRESS(4+MOD(IF(G515&lt;$E$2+1,G515,$E$2+$E$2+2-G515)-A515+2*$E$2+1,2*$E$2+1),3)))</f>
        <v>Player 15</v>
      </c>
      <c r="D515" s="9" t="str">
        <f ca="1" t="shared" si="10"/>
        <v>Player 6</v>
      </c>
      <c r="E515" s="9"/>
      <c r="F515" s="9"/>
      <c r="G515" s="5">
        <f>1+MOD(A515+D502-2,2*$E$2+1)</f>
        <v>15</v>
      </c>
    </row>
    <row r="516" spans="1:7" s="5" customFormat="1" ht="24.75" customHeight="1">
      <c r="A516" s="9">
        <v>11</v>
      </c>
      <c r="B516" s="11">
        <f t="shared" si="11"/>
        <v>4</v>
      </c>
      <c r="C516" s="11" t="str">
        <f ca="1">IF(G516=$E$2+1,D503,INDIRECT(ADDRESS(4+MOD(IF(G516&lt;$E$2+1,G516,$E$2+$E$2+2-G516)-A516+2*$E$2+1,2*$E$2+1),3)))</f>
        <v>Player 13</v>
      </c>
      <c r="D516" s="9" t="str">
        <f ca="1" t="shared" si="10"/>
        <v>Player 6</v>
      </c>
      <c r="E516" s="9"/>
      <c r="F516" s="9"/>
      <c r="G516" s="5">
        <f>1+MOD(A516+D502-2,2*$E$2+1)</f>
        <v>16</v>
      </c>
    </row>
    <row r="517" spans="1:7" s="5" customFormat="1" ht="24.75" customHeight="1">
      <c r="A517" s="9">
        <v>12</v>
      </c>
      <c r="B517" s="11">
        <f t="shared" si="11"/>
        <v>3</v>
      </c>
      <c r="C517" s="11" t="str">
        <f ca="1">IF(G517=$E$2+1,D503,INDIRECT(ADDRESS(4+MOD(IF(G517&lt;$E$2+1,G517,$E$2+$E$2+2-G517)-A517+2*$E$2+1,2*$E$2+1),3)))</f>
        <v>Player 11</v>
      </c>
      <c r="D517" s="9" t="str">
        <f ca="1" t="shared" si="10"/>
        <v>Player 6</v>
      </c>
      <c r="E517" s="9"/>
      <c r="F517" s="9"/>
      <c r="G517" s="5">
        <f>1+MOD(A517+D502-2,2*$E$2+1)</f>
        <v>17</v>
      </c>
    </row>
    <row r="518" spans="1:7" s="5" customFormat="1" ht="24.75" customHeight="1">
      <c r="A518" s="9">
        <v>13</v>
      </c>
      <c r="B518" s="11">
        <f t="shared" si="11"/>
        <v>2</v>
      </c>
      <c r="C518" s="11" t="str">
        <f ca="1">IF(G518=$E$2+1,D503,INDIRECT(ADDRESS(4+MOD(IF(G518&lt;$E$2+1,G518,$E$2+$E$2+2-G518)-A518+2*$E$2+1,2*$E$2+1),3)))</f>
        <v>Player 9</v>
      </c>
      <c r="D518" s="9" t="str">
        <f ca="1" t="shared" si="10"/>
        <v>Player 6</v>
      </c>
      <c r="E518" s="9"/>
      <c r="F518" s="9"/>
      <c r="G518" s="5">
        <f>1+MOD(A518+D502-2,2*$E$2+1)</f>
        <v>18</v>
      </c>
    </row>
    <row r="519" spans="1:7" s="5" customFormat="1" ht="24.75" customHeight="1">
      <c r="A519" s="9">
        <v>14</v>
      </c>
      <c r="B519" s="11">
        <f t="shared" si="11"/>
        <v>1</v>
      </c>
      <c r="C519" s="11" t="str">
        <f ca="1">IF(G519=$E$2+1,D503,INDIRECT(ADDRESS(4+MOD(IF(G519&lt;$E$2+1,G519,$E$2+$E$2+2-G519)-A519+2*$E$2+1,2*$E$2+1),3)))</f>
        <v>Player 7</v>
      </c>
      <c r="D519" s="9" t="str">
        <f ca="1" t="shared" si="10"/>
        <v>Player 6</v>
      </c>
      <c r="E519" s="9"/>
      <c r="F519" s="9"/>
      <c r="G519" s="5">
        <f>1+MOD(A519+D502-2,2*$E$2+1)</f>
        <v>19</v>
      </c>
    </row>
    <row r="520" spans="1:7" s="5" customFormat="1" ht="24.75" customHeight="1">
      <c r="A520" s="9">
        <v>15</v>
      </c>
      <c r="B520" s="11">
        <f t="shared" si="11"/>
        <v>1</v>
      </c>
      <c r="C520" s="11" t="str">
        <f ca="1">IF(G520=$E$2+1,D503,INDIRECT(ADDRESS(4+MOD(IF(G520&lt;$E$2+1,G520,$E$2+$E$2+2-G520)-A520+2*$E$2+1,2*$E$2+1),3)))</f>
        <v>Player 6</v>
      </c>
      <c r="D520" s="9" t="str">
        <f ca="1" t="shared" si="10"/>
        <v>Player 5</v>
      </c>
      <c r="E520" s="9"/>
      <c r="F520" s="9"/>
      <c r="G520" s="5">
        <f>1+MOD(A520+D502-2,2*$E$2+1)</f>
        <v>1</v>
      </c>
    </row>
    <row r="521" spans="1:7" s="5" customFormat="1" ht="24.75" customHeight="1">
      <c r="A521" s="9">
        <v>16</v>
      </c>
      <c r="B521" s="11">
        <f t="shared" si="11"/>
        <v>2</v>
      </c>
      <c r="C521" s="11" t="str">
        <f ca="1">IF(G521=$E$2+1,D503,INDIRECT(ADDRESS(4+MOD(IF(G521&lt;$E$2+1,G521,$E$2+$E$2+2-G521)-A521+2*$E$2+1,2*$E$2+1),3)))</f>
        <v>Player 6</v>
      </c>
      <c r="D521" s="9" t="str">
        <f ca="1" t="shared" si="10"/>
        <v>Player 3</v>
      </c>
      <c r="E521" s="9"/>
      <c r="F521" s="9"/>
      <c r="G521" s="5">
        <f>1+MOD(A521+D502-2,2*$E$2+1)</f>
        <v>2</v>
      </c>
    </row>
    <row r="522" spans="1:7" s="5" customFormat="1" ht="24.75" customHeight="1">
      <c r="A522" s="9">
        <v>17</v>
      </c>
      <c r="B522" s="11">
        <f t="shared" si="11"/>
        <v>3</v>
      </c>
      <c r="C522" s="11" t="str">
        <f ca="1">IF(G522=$E$2+1,D503,INDIRECT(ADDRESS(4+MOD(IF(G522&lt;$E$2+1,G522,$E$2+$E$2+2-G522)-A522+2*$E$2+1,2*$E$2+1),3)))</f>
        <v>Player 6</v>
      </c>
      <c r="D522" s="9" t="str">
        <f ca="1" t="shared" si="10"/>
        <v>Player 1</v>
      </c>
      <c r="E522" s="9"/>
      <c r="F522" s="9"/>
      <c r="G522" s="5">
        <f>1+MOD(A522+D502-2,2*$E$2+1)</f>
        <v>3</v>
      </c>
    </row>
    <row r="523" spans="1:7" s="5" customFormat="1" ht="24.75" customHeight="1">
      <c r="A523" s="9">
        <v>18</v>
      </c>
      <c r="B523" s="11">
        <f t="shared" si="11"/>
        <v>4</v>
      </c>
      <c r="C523" s="11" t="str">
        <f ca="1">IF(G523=$E$2+1,D503,INDIRECT(ADDRESS(4+MOD(IF(G523&lt;$E$2+1,G523,$E$2+$E$2+2-G523)-A523+2*$E$2+1,2*$E$2+1),3)))</f>
        <v>Player 6</v>
      </c>
      <c r="D523" s="9" t="str">
        <f ca="1" t="shared" si="10"/>
        <v>Player 18</v>
      </c>
      <c r="E523" s="9"/>
      <c r="F523" s="9"/>
      <c r="G523" s="5">
        <f>1+MOD(A523+D502-2,2*$E$2+1)</f>
        <v>4</v>
      </c>
    </row>
    <row r="524" spans="1:7" s="5" customFormat="1" ht="24.75" customHeight="1">
      <c r="A524" s="9">
        <v>19</v>
      </c>
      <c r="B524" s="11">
        <f t="shared" si="11"/>
        <v>5</v>
      </c>
      <c r="C524" s="11" t="str">
        <f ca="1">IF(G524=$E$2+1,D503,INDIRECT(ADDRESS(4+MOD(IF(G524&lt;$E$2+1,G524,$E$2+$E$2+2-G524)-A524+2*$E$2+1,2*$E$2+1),3)))</f>
        <v>Player 6</v>
      </c>
      <c r="D524" s="9" t="str">
        <f ca="1" t="shared" si="10"/>
        <v>Player 16</v>
      </c>
      <c r="E524" s="9"/>
      <c r="F524" s="9"/>
      <c r="G524" s="5">
        <f>1+MOD(A524+D502-2,2*$E$2+1)</f>
        <v>5</v>
      </c>
    </row>
    <row r="525" s="5" customFormat="1" ht="24.75" customHeight="1">
      <c r="F525" s="6"/>
    </row>
    <row r="526" s="5" customFormat="1" ht="24.75" customHeight="1">
      <c r="F526" s="6"/>
    </row>
    <row r="527" s="5" customFormat="1" ht="24.75" customHeight="1">
      <c r="F527" s="6"/>
    </row>
    <row r="528" s="5" customFormat="1" ht="24.75" customHeight="1">
      <c r="F528" s="6"/>
    </row>
    <row r="529" spans="1:4" s="5" customFormat="1" ht="24.75" customHeight="1">
      <c r="A529" s="5" t="s">
        <v>29</v>
      </c>
      <c r="C529" s="7" t="s">
        <v>30</v>
      </c>
      <c r="D529" s="8">
        <v>7</v>
      </c>
    </row>
    <row r="530" spans="3:4" s="5" customFormat="1" ht="24.75" customHeight="1">
      <c r="C530" s="7" t="s">
        <v>31</v>
      </c>
      <c r="D530" s="8" t="str">
        <f ca="1">INDIRECT(ADDRESS(3+D529,3))</f>
        <v>Player 7</v>
      </c>
    </row>
    <row r="531" s="5" customFormat="1" ht="24.75" customHeight="1"/>
    <row r="532" spans="1:7" s="5" customFormat="1" ht="24.75" customHeight="1">
      <c r="A532" s="9" t="s">
        <v>36</v>
      </c>
      <c r="B532" s="16" t="s">
        <v>5</v>
      </c>
      <c r="C532" s="11" t="s">
        <v>11</v>
      </c>
      <c r="D532" s="9" t="s">
        <v>10</v>
      </c>
      <c r="E532" s="10" t="s">
        <v>3</v>
      </c>
      <c r="F532" s="9" t="s">
        <v>4</v>
      </c>
      <c r="G532" s="5" t="s">
        <v>32</v>
      </c>
    </row>
    <row r="533" spans="1:7" s="5" customFormat="1" ht="24.75" customHeight="1">
      <c r="A533" s="9">
        <v>1</v>
      </c>
      <c r="B533" s="11">
        <f>IF(G533=$E$2+1,0,IF(G533&lt;$E$2+1,G533,$E$2+$E$2+2-G533))</f>
        <v>7</v>
      </c>
      <c r="C533" s="11" t="str">
        <f ca="1">IF(G533=$E$2+1,D530,INDIRECT(ADDRESS(4+MOD(IF(G533&lt;$E$2+1,G533,$E$2+$E$2+2-G533)-A533+2*$E$2+1,2*$E$2+1),3)))</f>
        <v>Player 7</v>
      </c>
      <c r="D533" s="9" t="str">
        <f aca="true" ca="1" t="shared" si="12" ref="D533:D551">IF(G533=$E$2+1,$F$3,INDIRECT(ADDRESS(4+MOD(IF(G533&lt;$E$2+1,$E$2+$E$2+2-G533,G533)-A533+2*$E$2+1,2*$E$2+1),3)))</f>
        <v>Player 13</v>
      </c>
      <c r="E533" s="10"/>
      <c r="F533" s="9"/>
      <c r="G533" s="5">
        <f>1+MOD(A533+D529-2,2*$E$2+1)</f>
        <v>7</v>
      </c>
    </row>
    <row r="534" spans="1:7" s="5" customFormat="1" ht="24.75" customHeight="1">
      <c r="A534" s="9">
        <v>2</v>
      </c>
      <c r="B534" s="11">
        <f aca="true" t="shared" si="13" ref="B534:B551">IF(G534=$E$2+1,0,IF(G534&lt;$E$2+1,G534,$E$2+$E$2+2-G534))</f>
        <v>8</v>
      </c>
      <c r="C534" s="11" t="str">
        <f ca="1">IF(G534=$E$2+1,D530,INDIRECT(ADDRESS(4+MOD(IF(G534&lt;$E$2+1,G534,$E$2+$E$2+2-G534)-A534+2*$E$2+1,2*$E$2+1),3)))</f>
        <v>Player 7</v>
      </c>
      <c r="D534" s="9" t="str">
        <f ca="1" t="shared" si="12"/>
        <v>Player 11</v>
      </c>
      <c r="E534" s="10"/>
      <c r="F534" s="9"/>
      <c r="G534" s="5">
        <f>1+MOD(A534+D529-2,2*$E$2+1)</f>
        <v>8</v>
      </c>
    </row>
    <row r="535" spans="1:7" s="5" customFormat="1" ht="24.75" customHeight="1">
      <c r="A535" s="9">
        <v>3</v>
      </c>
      <c r="B535" s="11">
        <f t="shared" si="13"/>
        <v>9</v>
      </c>
      <c r="C535" s="11" t="str">
        <f ca="1">IF(G535=$E$2+1,D530,INDIRECT(ADDRESS(4+MOD(IF(G535&lt;$E$2+1,G535,$E$2+$E$2+2-G535)-A535+2*$E$2+1,2*$E$2+1),3)))</f>
        <v>Player 7</v>
      </c>
      <c r="D535" s="9" t="str">
        <f ca="1" t="shared" si="12"/>
        <v>Player 9</v>
      </c>
      <c r="E535" s="9"/>
      <c r="F535" s="9"/>
      <c r="G535" s="5">
        <f>1+MOD(A535+D529-2,2*$E$2+1)</f>
        <v>9</v>
      </c>
    </row>
    <row r="536" spans="1:7" s="5" customFormat="1" ht="24.75" customHeight="1">
      <c r="A536" s="9">
        <v>4</v>
      </c>
      <c r="B536" s="11">
        <f t="shared" si="13"/>
        <v>0</v>
      </c>
      <c r="C536" s="11" t="str">
        <f ca="1">IF(G536=$E$2+1,D530,INDIRECT(ADDRESS(4+MOD(IF(G536&lt;$E$2+1,G536,$E$2+$E$2+2-G536)-A536+2*$E$2+1,2*$E$2+1),3)))</f>
        <v>Player 7</v>
      </c>
      <c r="D536" s="9" t="str">
        <f ca="1" t="shared" si="12"/>
        <v>Rest</v>
      </c>
      <c r="E536" s="9"/>
      <c r="F536" s="9"/>
      <c r="G536" s="5">
        <f>1+MOD(A536+D529-2,2*$E$2+1)</f>
        <v>10</v>
      </c>
    </row>
    <row r="537" spans="1:7" s="5" customFormat="1" ht="24.75" customHeight="1">
      <c r="A537" s="9">
        <v>5</v>
      </c>
      <c r="B537" s="11">
        <f t="shared" si="13"/>
        <v>9</v>
      </c>
      <c r="C537" s="11" t="str">
        <f ca="1">IF(G537=$E$2+1,D530,INDIRECT(ADDRESS(4+MOD(IF(G537&lt;$E$2+1,G537,$E$2+$E$2+2-G537)-A537+2*$E$2+1,2*$E$2+1),3)))</f>
        <v>Player 5</v>
      </c>
      <c r="D537" s="9" t="str">
        <f ca="1" t="shared" si="12"/>
        <v>Player 7</v>
      </c>
      <c r="E537" s="9"/>
      <c r="F537" s="9"/>
      <c r="G537" s="5">
        <f>1+MOD(A537+D529-2,2*$E$2+1)</f>
        <v>11</v>
      </c>
    </row>
    <row r="538" spans="1:7" s="5" customFormat="1" ht="24.75" customHeight="1">
      <c r="A538" s="9">
        <v>6</v>
      </c>
      <c r="B538" s="11">
        <f t="shared" si="13"/>
        <v>8</v>
      </c>
      <c r="C538" s="11" t="str">
        <f ca="1">IF(G538=$E$2+1,D530,INDIRECT(ADDRESS(4+MOD(IF(G538&lt;$E$2+1,G538,$E$2+$E$2+2-G538)-A538+2*$E$2+1,2*$E$2+1),3)))</f>
        <v>Player 3</v>
      </c>
      <c r="D538" s="9" t="str">
        <f ca="1" t="shared" si="12"/>
        <v>Player 7</v>
      </c>
      <c r="E538" s="9"/>
      <c r="F538" s="9"/>
      <c r="G538" s="5">
        <f>1+MOD(A538+D529-2,2*$E$2+1)</f>
        <v>12</v>
      </c>
    </row>
    <row r="539" spans="1:7" s="5" customFormat="1" ht="24.75" customHeight="1">
      <c r="A539" s="9">
        <v>7</v>
      </c>
      <c r="B539" s="11">
        <f t="shared" si="13"/>
        <v>7</v>
      </c>
      <c r="C539" s="11" t="str">
        <f ca="1">IF(G539=$E$2+1,D530,INDIRECT(ADDRESS(4+MOD(IF(G539&lt;$E$2+1,G539,$E$2+$E$2+2-G539)-A539+2*$E$2+1,2*$E$2+1),3)))</f>
        <v>Player 1</v>
      </c>
      <c r="D539" s="9" t="str">
        <f ca="1" t="shared" si="12"/>
        <v>Player 7</v>
      </c>
      <c r="E539" s="9"/>
      <c r="F539" s="9"/>
      <c r="G539" s="5">
        <f>1+MOD(A539+D529-2,2*$E$2+1)</f>
        <v>13</v>
      </c>
    </row>
    <row r="540" spans="1:7" s="5" customFormat="1" ht="24.75" customHeight="1">
      <c r="A540" s="9">
        <v>8</v>
      </c>
      <c r="B540" s="11">
        <f t="shared" si="13"/>
        <v>6</v>
      </c>
      <c r="C540" s="11" t="str">
        <f ca="1">IF(G540=$E$2+1,D530,INDIRECT(ADDRESS(4+MOD(IF(G540&lt;$E$2+1,G540,$E$2+$E$2+2-G540)-A540+2*$E$2+1,2*$E$2+1),3)))</f>
        <v>Player 18</v>
      </c>
      <c r="D540" s="9" t="str">
        <f ca="1" t="shared" si="12"/>
        <v>Player 7</v>
      </c>
      <c r="E540" s="9"/>
      <c r="F540" s="9"/>
      <c r="G540" s="5">
        <f>1+MOD(A540+D529-2,2*$E$2+1)</f>
        <v>14</v>
      </c>
    </row>
    <row r="541" spans="1:7" s="5" customFormat="1" ht="24.75" customHeight="1">
      <c r="A541" s="9">
        <v>9</v>
      </c>
      <c r="B541" s="11">
        <f t="shared" si="13"/>
        <v>5</v>
      </c>
      <c r="C541" s="11" t="str">
        <f ca="1">IF(G541=$E$2+1,D530,INDIRECT(ADDRESS(4+MOD(IF(G541&lt;$E$2+1,G541,$E$2+$E$2+2-G541)-A541+2*$E$2+1,2*$E$2+1),3)))</f>
        <v>Player 16</v>
      </c>
      <c r="D541" s="9" t="str">
        <f ca="1" t="shared" si="12"/>
        <v>Player 7</v>
      </c>
      <c r="E541" s="9"/>
      <c r="F541" s="9"/>
      <c r="G541" s="5">
        <f>1+MOD(A541+D529-2,2*$E$2+1)</f>
        <v>15</v>
      </c>
    </row>
    <row r="542" spans="1:7" s="5" customFormat="1" ht="24.75" customHeight="1">
      <c r="A542" s="9">
        <v>10</v>
      </c>
      <c r="B542" s="11">
        <f t="shared" si="13"/>
        <v>4</v>
      </c>
      <c r="C542" s="11" t="str">
        <f ca="1">IF(G542=$E$2+1,D530,INDIRECT(ADDRESS(4+MOD(IF(G542&lt;$E$2+1,G542,$E$2+$E$2+2-G542)-A542+2*$E$2+1,2*$E$2+1),3)))</f>
        <v>Player 14</v>
      </c>
      <c r="D542" s="9" t="str">
        <f ca="1" t="shared" si="12"/>
        <v>Player 7</v>
      </c>
      <c r="E542" s="9"/>
      <c r="F542" s="9"/>
      <c r="G542" s="5">
        <f>1+MOD(A542+D529-2,2*$E$2+1)</f>
        <v>16</v>
      </c>
    </row>
    <row r="543" spans="1:7" s="5" customFormat="1" ht="24.75" customHeight="1">
      <c r="A543" s="9">
        <v>11</v>
      </c>
      <c r="B543" s="11">
        <f t="shared" si="13"/>
        <v>3</v>
      </c>
      <c r="C543" s="11" t="str">
        <f ca="1">IF(G543=$E$2+1,D530,INDIRECT(ADDRESS(4+MOD(IF(G543&lt;$E$2+1,G543,$E$2+$E$2+2-G543)-A543+2*$E$2+1,2*$E$2+1),3)))</f>
        <v>Player 12</v>
      </c>
      <c r="D543" s="9" t="str">
        <f ca="1" t="shared" si="12"/>
        <v>Player 7</v>
      </c>
      <c r="E543" s="9"/>
      <c r="F543" s="9"/>
      <c r="G543" s="5">
        <f>1+MOD(A543+D529-2,2*$E$2+1)</f>
        <v>17</v>
      </c>
    </row>
    <row r="544" spans="1:7" s="5" customFormat="1" ht="24.75" customHeight="1">
      <c r="A544" s="9">
        <v>12</v>
      </c>
      <c r="B544" s="11">
        <f t="shared" si="13"/>
        <v>2</v>
      </c>
      <c r="C544" s="11" t="str">
        <f ca="1">IF(G544=$E$2+1,D530,INDIRECT(ADDRESS(4+MOD(IF(G544&lt;$E$2+1,G544,$E$2+$E$2+2-G544)-A544+2*$E$2+1,2*$E$2+1),3)))</f>
        <v>Player 10</v>
      </c>
      <c r="D544" s="9" t="str">
        <f ca="1" t="shared" si="12"/>
        <v>Player 7</v>
      </c>
      <c r="E544" s="9"/>
      <c r="F544" s="9"/>
      <c r="G544" s="5">
        <f>1+MOD(A544+D529-2,2*$E$2+1)</f>
        <v>18</v>
      </c>
    </row>
    <row r="545" spans="1:7" s="5" customFormat="1" ht="24.75" customHeight="1">
      <c r="A545" s="9">
        <v>13</v>
      </c>
      <c r="B545" s="11">
        <f t="shared" si="13"/>
        <v>1</v>
      </c>
      <c r="C545" s="11" t="str">
        <f ca="1">IF(G545=$E$2+1,D530,INDIRECT(ADDRESS(4+MOD(IF(G545&lt;$E$2+1,G545,$E$2+$E$2+2-G545)-A545+2*$E$2+1,2*$E$2+1),3)))</f>
        <v>Player 8</v>
      </c>
      <c r="D545" s="9" t="str">
        <f ca="1" t="shared" si="12"/>
        <v>Player 7</v>
      </c>
      <c r="E545" s="9"/>
      <c r="F545" s="9"/>
      <c r="G545" s="5">
        <f>1+MOD(A545+D529-2,2*$E$2+1)</f>
        <v>19</v>
      </c>
    </row>
    <row r="546" spans="1:7" s="5" customFormat="1" ht="24.75" customHeight="1">
      <c r="A546" s="9">
        <v>14</v>
      </c>
      <c r="B546" s="11">
        <f t="shared" si="13"/>
        <v>1</v>
      </c>
      <c r="C546" s="11" t="str">
        <f ca="1">IF(G546=$E$2+1,D530,INDIRECT(ADDRESS(4+MOD(IF(G546&lt;$E$2+1,G546,$E$2+$E$2+2-G546)-A546+2*$E$2+1,2*$E$2+1),3)))</f>
        <v>Player 7</v>
      </c>
      <c r="D546" s="9" t="str">
        <f ca="1" t="shared" si="12"/>
        <v>Player 6</v>
      </c>
      <c r="E546" s="9"/>
      <c r="F546" s="9"/>
      <c r="G546" s="5">
        <f>1+MOD(A546+D529-2,2*$E$2+1)</f>
        <v>1</v>
      </c>
    </row>
    <row r="547" spans="1:7" s="5" customFormat="1" ht="24.75" customHeight="1">
      <c r="A547" s="9">
        <v>15</v>
      </c>
      <c r="B547" s="11">
        <f t="shared" si="13"/>
        <v>2</v>
      </c>
      <c r="C547" s="11" t="str">
        <f ca="1">IF(G547=$E$2+1,D530,INDIRECT(ADDRESS(4+MOD(IF(G547&lt;$E$2+1,G547,$E$2+$E$2+2-G547)-A547+2*$E$2+1,2*$E$2+1),3)))</f>
        <v>Player 7</v>
      </c>
      <c r="D547" s="9" t="str">
        <f ca="1" t="shared" si="12"/>
        <v>Player 4</v>
      </c>
      <c r="E547" s="9"/>
      <c r="F547" s="9"/>
      <c r="G547" s="5">
        <f>1+MOD(A547+D529-2,2*$E$2+1)</f>
        <v>2</v>
      </c>
    </row>
    <row r="548" spans="1:7" s="5" customFormat="1" ht="24.75" customHeight="1">
      <c r="A548" s="9">
        <v>16</v>
      </c>
      <c r="B548" s="11">
        <f t="shared" si="13"/>
        <v>3</v>
      </c>
      <c r="C548" s="11" t="str">
        <f ca="1">IF(G548=$E$2+1,D530,INDIRECT(ADDRESS(4+MOD(IF(G548&lt;$E$2+1,G548,$E$2+$E$2+2-G548)-A548+2*$E$2+1,2*$E$2+1),3)))</f>
        <v>Player 7</v>
      </c>
      <c r="D548" s="9" t="str">
        <f ca="1" t="shared" si="12"/>
        <v>Player 2</v>
      </c>
      <c r="E548" s="9"/>
      <c r="F548" s="9"/>
      <c r="G548" s="5">
        <f>1+MOD(A548+D529-2,2*$E$2+1)</f>
        <v>3</v>
      </c>
    </row>
    <row r="549" spans="1:7" s="5" customFormat="1" ht="24.75" customHeight="1">
      <c r="A549" s="9">
        <v>17</v>
      </c>
      <c r="B549" s="11">
        <f t="shared" si="13"/>
        <v>4</v>
      </c>
      <c r="C549" s="11" t="str">
        <f ca="1">IF(G549=$E$2+1,D530,INDIRECT(ADDRESS(4+MOD(IF(G549&lt;$E$2+1,G549,$E$2+$E$2+2-G549)-A549+2*$E$2+1,2*$E$2+1),3)))</f>
        <v>Player 7</v>
      </c>
      <c r="D549" s="9" t="str">
        <f ca="1" t="shared" si="12"/>
        <v>Player 19 or Rest</v>
      </c>
      <c r="E549" s="9"/>
      <c r="F549" s="9"/>
      <c r="G549" s="5">
        <f>1+MOD(A549+D529-2,2*$E$2+1)</f>
        <v>4</v>
      </c>
    </row>
    <row r="550" spans="1:7" s="5" customFormat="1" ht="24.75" customHeight="1">
      <c r="A550" s="9">
        <v>18</v>
      </c>
      <c r="B550" s="11">
        <f t="shared" si="13"/>
        <v>5</v>
      </c>
      <c r="C550" s="11" t="str">
        <f ca="1">IF(G550=$E$2+1,D530,INDIRECT(ADDRESS(4+MOD(IF(G550&lt;$E$2+1,G550,$E$2+$E$2+2-G550)-A550+2*$E$2+1,2*$E$2+1),3)))</f>
        <v>Player 7</v>
      </c>
      <c r="D550" s="9" t="str">
        <f ca="1" t="shared" si="12"/>
        <v>Player 17</v>
      </c>
      <c r="E550" s="9"/>
      <c r="F550" s="9"/>
      <c r="G550" s="5">
        <f>1+MOD(A550+D529-2,2*$E$2+1)</f>
        <v>5</v>
      </c>
    </row>
    <row r="551" spans="1:7" s="5" customFormat="1" ht="24.75" customHeight="1">
      <c r="A551" s="9">
        <v>19</v>
      </c>
      <c r="B551" s="11">
        <f t="shared" si="13"/>
        <v>6</v>
      </c>
      <c r="C551" s="11" t="str">
        <f ca="1">IF(G551=$E$2+1,D530,INDIRECT(ADDRESS(4+MOD(IF(G551&lt;$E$2+1,G551,$E$2+$E$2+2-G551)-A551+2*$E$2+1,2*$E$2+1),3)))</f>
        <v>Player 7</v>
      </c>
      <c r="D551" s="9" t="str">
        <f ca="1" t="shared" si="12"/>
        <v>Player 15</v>
      </c>
      <c r="E551" s="9"/>
      <c r="F551" s="9"/>
      <c r="G551" s="5">
        <f>1+MOD(A551+D529-2,2*$E$2+1)</f>
        <v>6</v>
      </c>
    </row>
    <row r="552" s="5" customFormat="1" ht="24.75" customHeight="1">
      <c r="F552" s="6"/>
    </row>
    <row r="553" s="5" customFormat="1" ht="24.75" customHeight="1">
      <c r="F553" s="6"/>
    </row>
    <row r="554" s="5" customFormat="1" ht="24.75" customHeight="1">
      <c r="F554" s="6"/>
    </row>
    <row r="555" s="5" customFormat="1" ht="24.75" customHeight="1">
      <c r="F555" s="6"/>
    </row>
    <row r="556" spans="1:4" s="5" customFormat="1" ht="24.75" customHeight="1">
      <c r="A556" s="5" t="s">
        <v>29</v>
      </c>
      <c r="C556" s="7" t="s">
        <v>30</v>
      </c>
      <c r="D556" s="8">
        <v>8</v>
      </c>
    </row>
    <row r="557" spans="3:4" s="5" customFormat="1" ht="24.75" customHeight="1">
      <c r="C557" s="7" t="s">
        <v>31</v>
      </c>
      <c r="D557" s="8" t="str">
        <f ca="1">INDIRECT(ADDRESS(3+D556,3))</f>
        <v>Player 8</v>
      </c>
    </row>
    <row r="558" s="5" customFormat="1" ht="24.75" customHeight="1"/>
    <row r="559" spans="1:7" s="5" customFormat="1" ht="24.75" customHeight="1">
      <c r="A559" s="9" t="s">
        <v>36</v>
      </c>
      <c r="B559" s="16" t="s">
        <v>5</v>
      </c>
      <c r="C559" s="11" t="s">
        <v>11</v>
      </c>
      <c r="D559" s="9" t="s">
        <v>10</v>
      </c>
      <c r="E559" s="10" t="s">
        <v>3</v>
      </c>
      <c r="F559" s="9" t="s">
        <v>4</v>
      </c>
      <c r="G559" s="5" t="s">
        <v>32</v>
      </c>
    </row>
    <row r="560" spans="1:7" s="5" customFormat="1" ht="24.75" customHeight="1">
      <c r="A560" s="9">
        <v>1</v>
      </c>
      <c r="B560" s="11">
        <f>IF(G560=$E$2+1,0,IF(G560&lt;$E$2+1,G560,$E$2+$E$2+2-G560))</f>
        <v>8</v>
      </c>
      <c r="C560" s="11" t="str">
        <f ca="1">IF(G560=$E$2+1,D557,INDIRECT(ADDRESS(4+MOD(IF(G560&lt;$E$2+1,G560,$E$2+$E$2+2-G560)-A560+2*$E$2+1,2*$E$2+1),3)))</f>
        <v>Player 8</v>
      </c>
      <c r="D560" s="9" t="str">
        <f aca="true" ca="1" t="shared" si="14" ref="D560:D578">IF(G560=$E$2+1,$F$3,INDIRECT(ADDRESS(4+MOD(IF(G560&lt;$E$2+1,$E$2+$E$2+2-G560,G560)-A560+2*$E$2+1,2*$E$2+1),3)))</f>
        <v>Player 12</v>
      </c>
      <c r="E560" s="10"/>
      <c r="F560" s="9"/>
      <c r="G560" s="5">
        <f>1+MOD(A560+D556-2,2*$E$2+1)</f>
        <v>8</v>
      </c>
    </row>
    <row r="561" spans="1:7" s="5" customFormat="1" ht="24.75" customHeight="1">
      <c r="A561" s="9">
        <v>2</v>
      </c>
      <c r="B561" s="11">
        <f aca="true" t="shared" si="15" ref="B561:B578">IF(G561=$E$2+1,0,IF(G561&lt;$E$2+1,G561,$E$2+$E$2+2-G561))</f>
        <v>9</v>
      </c>
      <c r="C561" s="11" t="str">
        <f ca="1">IF(G561=$E$2+1,D557,INDIRECT(ADDRESS(4+MOD(IF(G561&lt;$E$2+1,G561,$E$2+$E$2+2-G561)-A561+2*$E$2+1,2*$E$2+1),3)))</f>
        <v>Player 8</v>
      </c>
      <c r="D561" s="9" t="str">
        <f ca="1" t="shared" si="14"/>
        <v>Player 10</v>
      </c>
      <c r="E561" s="10"/>
      <c r="F561" s="9"/>
      <c r="G561" s="5">
        <f>1+MOD(A561+D556-2,2*$E$2+1)</f>
        <v>9</v>
      </c>
    </row>
    <row r="562" spans="1:7" s="5" customFormat="1" ht="24.75" customHeight="1">
      <c r="A562" s="9">
        <v>3</v>
      </c>
      <c r="B562" s="11">
        <f t="shared" si="15"/>
        <v>0</v>
      </c>
      <c r="C562" s="11" t="str">
        <f ca="1">IF(G562=$E$2+1,D557,INDIRECT(ADDRESS(4+MOD(IF(G562&lt;$E$2+1,G562,$E$2+$E$2+2-G562)-A562+2*$E$2+1,2*$E$2+1),3)))</f>
        <v>Player 8</v>
      </c>
      <c r="D562" s="9" t="str">
        <f ca="1" t="shared" si="14"/>
        <v>Rest</v>
      </c>
      <c r="E562" s="9"/>
      <c r="F562" s="9"/>
      <c r="G562" s="5">
        <f>1+MOD(A562+D556-2,2*$E$2+1)</f>
        <v>10</v>
      </c>
    </row>
    <row r="563" spans="1:7" s="5" customFormat="1" ht="24.75" customHeight="1">
      <c r="A563" s="9">
        <v>4</v>
      </c>
      <c r="B563" s="11">
        <f t="shared" si="15"/>
        <v>9</v>
      </c>
      <c r="C563" s="11" t="str">
        <f ca="1">IF(G563=$E$2+1,D557,INDIRECT(ADDRESS(4+MOD(IF(G563&lt;$E$2+1,G563,$E$2+$E$2+2-G563)-A563+2*$E$2+1,2*$E$2+1),3)))</f>
        <v>Player 6</v>
      </c>
      <c r="D563" s="9" t="str">
        <f ca="1" t="shared" si="14"/>
        <v>Player 8</v>
      </c>
      <c r="E563" s="9"/>
      <c r="F563" s="9"/>
      <c r="G563" s="5">
        <f>1+MOD(A563+D556-2,2*$E$2+1)</f>
        <v>11</v>
      </c>
    </row>
    <row r="564" spans="1:7" s="5" customFormat="1" ht="24.75" customHeight="1">
      <c r="A564" s="9">
        <v>5</v>
      </c>
      <c r="B564" s="11">
        <f t="shared" si="15"/>
        <v>8</v>
      </c>
      <c r="C564" s="11" t="str">
        <f ca="1">IF(G564=$E$2+1,D557,INDIRECT(ADDRESS(4+MOD(IF(G564&lt;$E$2+1,G564,$E$2+$E$2+2-G564)-A564+2*$E$2+1,2*$E$2+1),3)))</f>
        <v>Player 4</v>
      </c>
      <c r="D564" s="9" t="str">
        <f ca="1" t="shared" si="14"/>
        <v>Player 8</v>
      </c>
      <c r="E564" s="9"/>
      <c r="F564" s="9"/>
      <c r="G564" s="5">
        <f>1+MOD(A564+D556-2,2*$E$2+1)</f>
        <v>12</v>
      </c>
    </row>
    <row r="565" spans="1:7" s="5" customFormat="1" ht="24.75" customHeight="1">
      <c r="A565" s="9">
        <v>6</v>
      </c>
      <c r="B565" s="11">
        <f t="shared" si="15"/>
        <v>7</v>
      </c>
      <c r="C565" s="11" t="str">
        <f ca="1">IF(G565=$E$2+1,D557,INDIRECT(ADDRESS(4+MOD(IF(G565&lt;$E$2+1,G565,$E$2+$E$2+2-G565)-A565+2*$E$2+1,2*$E$2+1),3)))</f>
        <v>Player 2</v>
      </c>
      <c r="D565" s="9" t="str">
        <f ca="1" t="shared" si="14"/>
        <v>Player 8</v>
      </c>
      <c r="E565" s="9"/>
      <c r="F565" s="9"/>
      <c r="G565" s="5">
        <f>1+MOD(A565+D556-2,2*$E$2+1)</f>
        <v>13</v>
      </c>
    </row>
    <row r="566" spans="1:7" s="5" customFormat="1" ht="24.75" customHeight="1">
      <c r="A566" s="9">
        <v>7</v>
      </c>
      <c r="B566" s="11">
        <f t="shared" si="15"/>
        <v>6</v>
      </c>
      <c r="C566" s="11" t="str">
        <f ca="1">IF(G566=$E$2+1,D557,INDIRECT(ADDRESS(4+MOD(IF(G566&lt;$E$2+1,G566,$E$2+$E$2+2-G566)-A566+2*$E$2+1,2*$E$2+1),3)))</f>
        <v>Player 19 or Rest</v>
      </c>
      <c r="D566" s="9" t="str">
        <f ca="1" t="shared" si="14"/>
        <v>Player 8</v>
      </c>
      <c r="E566" s="9"/>
      <c r="F566" s="9"/>
      <c r="G566" s="5">
        <f>1+MOD(A566+D556-2,2*$E$2+1)</f>
        <v>14</v>
      </c>
    </row>
    <row r="567" spans="1:7" s="5" customFormat="1" ht="24.75" customHeight="1">
      <c r="A567" s="9">
        <v>8</v>
      </c>
      <c r="B567" s="11">
        <f t="shared" si="15"/>
        <v>5</v>
      </c>
      <c r="C567" s="11" t="str">
        <f ca="1">IF(G567=$E$2+1,D557,INDIRECT(ADDRESS(4+MOD(IF(G567&lt;$E$2+1,G567,$E$2+$E$2+2-G567)-A567+2*$E$2+1,2*$E$2+1),3)))</f>
        <v>Player 17</v>
      </c>
      <c r="D567" s="9" t="str">
        <f ca="1" t="shared" si="14"/>
        <v>Player 8</v>
      </c>
      <c r="E567" s="9"/>
      <c r="F567" s="9"/>
      <c r="G567" s="5">
        <f>1+MOD(A567+D556-2,2*$E$2+1)</f>
        <v>15</v>
      </c>
    </row>
    <row r="568" spans="1:7" s="5" customFormat="1" ht="24.75" customHeight="1">
      <c r="A568" s="9">
        <v>9</v>
      </c>
      <c r="B568" s="11">
        <f t="shared" si="15"/>
        <v>4</v>
      </c>
      <c r="C568" s="11" t="str">
        <f ca="1">IF(G568=$E$2+1,D557,INDIRECT(ADDRESS(4+MOD(IF(G568&lt;$E$2+1,G568,$E$2+$E$2+2-G568)-A568+2*$E$2+1,2*$E$2+1),3)))</f>
        <v>Player 15</v>
      </c>
      <c r="D568" s="9" t="str">
        <f ca="1" t="shared" si="14"/>
        <v>Player 8</v>
      </c>
      <c r="E568" s="9"/>
      <c r="F568" s="9"/>
      <c r="G568" s="5">
        <f>1+MOD(A568+D556-2,2*$E$2+1)</f>
        <v>16</v>
      </c>
    </row>
    <row r="569" spans="1:7" s="5" customFormat="1" ht="24.75" customHeight="1">
      <c r="A569" s="9">
        <v>10</v>
      </c>
      <c r="B569" s="11">
        <f t="shared" si="15"/>
        <v>3</v>
      </c>
      <c r="C569" s="11" t="str">
        <f ca="1">IF(G569=$E$2+1,D557,INDIRECT(ADDRESS(4+MOD(IF(G569&lt;$E$2+1,G569,$E$2+$E$2+2-G569)-A569+2*$E$2+1,2*$E$2+1),3)))</f>
        <v>Player 13</v>
      </c>
      <c r="D569" s="9" t="str">
        <f ca="1" t="shared" si="14"/>
        <v>Player 8</v>
      </c>
      <c r="E569" s="9"/>
      <c r="F569" s="9"/>
      <c r="G569" s="5">
        <f>1+MOD(A569+D556-2,2*$E$2+1)</f>
        <v>17</v>
      </c>
    </row>
    <row r="570" spans="1:7" s="5" customFormat="1" ht="24.75" customHeight="1">
      <c r="A570" s="9">
        <v>11</v>
      </c>
      <c r="B570" s="11">
        <f t="shared" si="15"/>
        <v>2</v>
      </c>
      <c r="C570" s="11" t="str">
        <f ca="1">IF(G570=$E$2+1,D557,INDIRECT(ADDRESS(4+MOD(IF(G570&lt;$E$2+1,G570,$E$2+$E$2+2-G570)-A570+2*$E$2+1,2*$E$2+1),3)))</f>
        <v>Player 11</v>
      </c>
      <c r="D570" s="9" t="str">
        <f ca="1" t="shared" si="14"/>
        <v>Player 8</v>
      </c>
      <c r="E570" s="9"/>
      <c r="F570" s="9"/>
      <c r="G570" s="5">
        <f>1+MOD(A570+D556-2,2*$E$2+1)</f>
        <v>18</v>
      </c>
    </row>
    <row r="571" spans="1:7" s="5" customFormat="1" ht="24.75" customHeight="1">
      <c r="A571" s="9">
        <v>12</v>
      </c>
      <c r="B571" s="11">
        <f t="shared" si="15"/>
        <v>1</v>
      </c>
      <c r="C571" s="11" t="str">
        <f ca="1">IF(G571=$E$2+1,D557,INDIRECT(ADDRESS(4+MOD(IF(G571&lt;$E$2+1,G571,$E$2+$E$2+2-G571)-A571+2*$E$2+1,2*$E$2+1),3)))</f>
        <v>Player 9</v>
      </c>
      <c r="D571" s="9" t="str">
        <f ca="1" t="shared" si="14"/>
        <v>Player 8</v>
      </c>
      <c r="E571" s="9"/>
      <c r="F571" s="9"/>
      <c r="G571" s="5">
        <f>1+MOD(A571+D556-2,2*$E$2+1)</f>
        <v>19</v>
      </c>
    </row>
    <row r="572" spans="1:7" s="5" customFormat="1" ht="24.75" customHeight="1">
      <c r="A572" s="9">
        <v>13</v>
      </c>
      <c r="B572" s="11">
        <f t="shared" si="15"/>
        <v>1</v>
      </c>
      <c r="C572" s="11" t="str">
        <f ca="1">IF(G572=$E$2+1,D557,INDIRECT(ADDRESS(4+MOD(IF(G572&lt;$E$2+1,G572,$E$2+$E$2+2-G572)-A572+2*$E$2+1,2*$E$2+1),3)))</f>
        <v>Player 8</v>
      </c>
      <c r="D572" s="9" t="str">
        <f ca="1" t="shared" si="14"/>
        <v>Player 7</v>
      </c>
      <c r="E572" s="9"/>
      <c r="F572" s="9"/>
      <c r="G572" s="5">
        <f>1+MOD(A572+D556-2,2*$E$2+1)</f>
        <v>1</v>
      </c>
    </row>
    <row r="573" spans="1:7" s="5" customFormat="1" ht="24.75" customHeight="1">
      <c r="A573" s="9">
        <v>14</v>
      </c>
      <c r="B573" s="11">
        <f t="shared" si="15"/>
        <v>2</v>
      </c>
      <c r="C573" s="11" t="str">
        <f ca="1">IF(G573=$E$2+1,D557,INDIRECT(ADDRESS(4+MOD(IF(G573&lt;$E$2+1,G573,$E$2+$E$2+2-G573)-A573+2*$E$2+1,2*$E$2+1),3)))</f>
        <v>Player 8</v>
      </c>
      <c r="D573" s="9" t="str">
        <f ca="1" t="shared" si="14"/>
        <v>Player 5</v>
      </c>
      <c r="E573" s="9"/>
      <c r="F573" s="9"/>
      <c r="G573" s="5">
        <f>1+MOD(A573+D556-2,2*$E$2+1)</f>
        <v>2</v>
      </c>
    </row>
    <row r="574" spans="1:7" s="5" customFormat="1" ht="24.75" customHeight="1">
      <c r="A574" s="9">
        <v>15</v>
      </c>
      <c r="B574" s="11">
        <f t="shared" si="15"/>
        <v>3</v>
      </c>
      <c r="C574" s="11" t="str">
        <f ca="1">IF(G574=$E$2+1,D557,INDIRECT(ADDRESS(4+MOD(IF(G574&lt;$E$2+1,G574,$E$2+$E$2+2-G574)-A574+2*$E$2+1,2*$E$2+1),3)))</f>
        <v>Player 8</v>
      </c>
      <c r="D574" s="9" t="str">
        <f ca="1" t="shared" si="14"/>
        <v>Player 3</v>
      </c>
      <c r="E574" s="9"/>
      <c r="F574" s="9"/>
      <c r="G574" s="5">
        <f>1+MOD(A574+D556-2,2*$E$2+1)</f>
        <v>3</v>
      </c>
    </row>
    <row r="575" spans="1:7" s="5" customFormat="1" ht="24.75" customHeight="1">
      <c r="A575" s="9">
        <v>16</v>
      </c>
      <c r="B575" s="11">
        <f t="shared" si="15"/>
        <v>4</v>
      </c>
      <c r="C575" s="11" t="str">
        <f ca="1">IF(G575=$E$2+1,D557,INDIRECT(ADDRESS(4+MOD(IF(G575&lt;$E$2+1,G575,$E$2+$E$2+2-G575)-A575+2*$E$2+1,2*$E$2+1),3)))</f>
        <v>Player 8</v>
      </c>
      <c r="D575" s="9" t="str">
        <f ca="1" t="shared" si="14"/>
        <v>Player 1</v>
      </c>
      <c r="E575" s="9"/>
      <c r="F575" s="9"/>
      <c r="G575" s="5">
        <f>1+MOD(A575+D556-2,2*$E$2+1)</f>
        <v>4</v>
      </c>
    </row>
    <row r="576" spans="1:7" s="5" customFormat="1" ht="24.75" customHeight="1">
      <c r="A576" s="9">
        <v>17</v>
      </c>
      <c r="B576" s="11">
        <f t="shared" si="15"/>
        <v>5</v>
      </c>
      <c r="C576" s="11" t="str">
        <f ca="1">IF(G576=$E$2+1,D557,INDIRECT(ADDRESS(4+MOD(IF(G576&lt;$E$2+1,G576,$E$2+$E$2+2-G576)-A576+2*$E$2+1,2*$E$2+1),3)))</f>
        <v>Player 8</v>
      </c>
      <c r="D576" s="9" t="str">
        <f ca="1" t="shared" si="14"/>
        <v>Player 18</v>
      </c>
      <c r="E576" s="9"/>
      <c r="F576" s="9"/>
      <c r="G576" s="5">
        <f>1+MOD(A576+D556-2,2*$E$2+1)</f>
        <v>5</v>
      </c>
    </row>
    <row r="577" spans="1:7" s="5" customFormat="1" ht="24.75" customHeight="1">
      <c r="A577" s="9">
        <v>18</v>
      </c>
      <c r="B577" s="11">
        <f t="shared" si="15"/>
        <v>6</v>
      </c>
      <c r="C577" s="11" t="str">
        <f ca="1">IF(G577=$E$2+1,D557,INDIRECT(ADDRESS(4+MOD(IF(G577&lt;$E$2+1,G577,$E$2+$E$2+2-G577)-A577+2*$E$2+1,2*$E$2+1),3)))</f>
        <v>Player 8</v>
      </c>
      <c r="D577" s="9" t="str">
        <f ca="1" t="shared" si="14"/>
        <v>Player 16</v>
      </c>
      <c r="E577" s="9"/>
      <c r="F577" s="9"/>
      <c r="G577" s="5">
        <f>1+MOD(A577+D556-2,2*$E$2+1)</f>
        <v>6</v>
      </c>
    </row>
    <row r="578" spans="1:7" s="5" customFormat="1" ht="24.75" customHeight="1">
      <c r="A578" s="9">
        <v>19</v>
      </c>
      <c r="B578" s="11">
        <f t="shared" si="15"/>
        <v>7</v>
      </c>
      <c r="C578" s="11" t="str">
        <f ca="1">IF(G578=$E$2+1,D557,INDIRECT(ADDRESS(4+MOD(IF(G578&lt;$E$2+1,G578,$E$2+$E$2+2-G578)-A578+2*$E$2+1,2*$E$2+1),3)))</f>
        <v>Player 8</v>
      </c>
      <c r="D578" s="9" t="str">
        <f ca="1" t="shared" si="14"/>
        <v>Player 14</v>
      </c>
      <c r="E578" s="9"/>
      <c r="F578" s="9"/>
      <c r="G578" s="5">
        <f>1+MOD(A578+D556-2,2*$E$2+1)</f>
        <v>7</v>
      </c>
    </row>
    <row r="579" s="5" customFormat="1" ht="24.75" customHeight="1">
      <c r="F579" s="6"/>
    </row>
    <row r="580" s="5" customFormat="1" ht="24.75" customHeight="1">
      <c r="F580" s="6"/>
    </row>
    <row r="581" s="5" customFormat="1" ht="24.75" customHeight="1">
      <c r="F581" s="6"/>
    </row>
    <row r="582" s="5" customFormat="1" ht="24.75" customHeight="1">
      <c r="F582" s="6"/>
    </row>
    <row r="583" spans="1:4" s="5" customFormat="1" ht="24.75" customHeight="1">
      <c r="A583" s="5" t="s">
        <v>29</v>
      </c>
      <c r="C583" s="7" t="s">
        <v>30</v>
      </c>
      <c r="D583" s="8">
        <v>9</v>
      </c>
    </row>
    <row r="584" spans="3:4" s="5" customFormat="1" ht="24.75" customHeight="1">
      <c r="C584" s="7" t="s">
        <v>31</v>
      </c>
      <c r="D584" s="8" t="str">
        <f ca="1">INDIRECT(ADDRESS(3+D583,3))</f>
        <v>Player 9</v>
      </c>
    </row>
    <row r="585" s="5" customFormat="1" ht="24.75" customHeight="1"/>
    <row r="586" spans="1:7" s="5" customFormat="1" ht="24.75" customHeight="1">
      <c r="A586" s="9" t="s">
        <v>36</v>
      </c>
      <c r="B586" s="16" t="s">
        <v>5</v>
      </c>
      <c r="C586" s="11" t="s">
        <v>11</v>
      </c>
      <c r="D586" s="9" t="s">
        <v>10</v>
      </c>
      <c r="E586" s="10" t="s">
        <v>3</v>
      </c>
      <c r="F586" s="9" t="s">
        <v>4</v>
      </c>
      <c r="G586" s="5" t="s">
        <v>32</v>
      </c>
    </row>
    <row r="587" spans="1:7" s="5" customFormat="1" ht="24.75" customHeight="1">
      <c r="A587" s="9">
        <v>1</v>
      </c>
      <c r="B587" s="11">
        <f>IF(G587=$E$2+1,0,IF(G587&lt;$E$2+1,G587,$E$2+$E$2+2-G587))</f>
        <v>9</v>
      </c>
      <c r="C587" s="11" t="str">
        <f ca="1">IF(G587=$E$2+1,D584,INDIRECT(ADDRESS(4+MOD(IF(G587&lt;$E$2+1,G587,$E$2+$E$2+2-G587)-A587+2*$E$2+1,2*$E$2+1),3)))</f>
        <v>Player 9</v>
      </c>
      <c r="D587" s="9" t="str">
        <f aca="true" ca="1" t="shared" si="16" ref="D587:D605">IF(G587=$E$2+1,$F$3,INDIRECT(ADDRESS(4+MOD(IF(G587&lt;$E$2+1,$E$2+$E$2+2-G587,G587)-A587+2*$E$2+1,2*$E$2+1),3)))</f>
        <v>Player 11</v>
      </c>
      <c r="E587" s="10"/>
      <c r="F587" s="9"/>
      <c r="G587" s="5">
        <f>1+MOD(A587+D583-2,2*$E$2+1)</f>
        <v>9</v>
      </c>
    </row>
    <row r="588" spans="1:7" s="5" customFormat="1" ht="24.75" customHeight="1">
      <c r="A588" s="9">
        <v>2</v>
      </c>
      <c r="B588" s="11">
        <f aca="true" t="shared" si="17" ref="B588:B605">IF(G588=$E$2+1,0,IF(G588&lt;$E$2+1,G588,$E$2+$E$2+2-G588))</f>
        <v>0</v>
      </c>
      <c r="C588" s="11" t="str">
        <f ca="1">IF(G588=$E$2+1,D584,INDIRECT(ADDRESS(4+MOD(IF(G588&lt;$E$2+1,G588,$E$2+$E$2+2-G588)-A588+2*$E$2+1,2*$E$2+1),3)))</f>
        <v>Player 9</v>
      </c>
      <c r="D588" s="9" t="str">
        <f ca="1" t="shared" si="16"/>
        <v>Rest</v>
      </c>
      <c r="E588" s="10"/>
      <c r="F588" s="9"/>
      <c r="G588" s="5">
        <f>1+MOD(A588+D583-2,2*$E$2+1)</f>
        <v>10</v>
      </c>
    </row>
    <row r="589" spans="1:7" s="5" customFormat="1" ht="24.75" customHeight="1">
      <c r="A589" s="9">
        <v>3</v>
      </c>
      <c r="B589" s="11">
        <f t="shared" si="17"/>
        <v>9</v>
      </c>
      <c r="C589" s="11" t="str">
        <f ca="1">IF(G589=$E$2+1,D584,INDIRECT(ADDRESS(4+MOD(IF(G589&lt;$E$2+1,G589,$E$2+$E$2+2-G589)-A589+2*$E$2+1,2*$E$2+1),3)))</f>
        <v>Player 7</v>
      </c>
      <c r="D589" s="9" t="str">
        <f ca="1" t="shared" si="16"/>
        <v>Player 9</v>
      </c>
      <c r="E589" s="9"/>
      <c r="F589" s="9"/>
      <c r="G589" s="5">
        <f>1+MOD(A589+D583-2,2*$E$2+1)</f>
        <v>11</v>
      </c>
    </row>
    <row r="590" spans="1:7" s="5" customFormat="1" ht="24.75" customHeight="1">
      <c r="A590" s="9">
        <v>4</v>
      </c>
      <c r="B590" s="11">
        <f t="shared" si="17"/>
        <v>8</v>
      </c>
      <c r="C590" s="11" t="str">
        <f ca="1">IF(G590=$E$2+1,D584,INDIRECT(ADDRESS(4+MOD(IF(G590&lt;$E$2+1,G590,$E$2+$E$2+2-G590)-A590+2*$E$2+1,2*$E$2+1),3)))</f>
        <v>Player 5</v>
      </c>
      <c r="D590" s="9" t="str">
        <f ca="1" t="shared" si="16"/>
        <v>Player 9</v>
      </c>
      <c r="E590" s="9"/>
      <c r="F590" s="9"/>
      <c r="G590" s="5">
        <f>1+MOD(A590+D583-2,2*$E$2+1)</f>
        <v>12</v>
      </c>
    </row>
    <row r="591" spans="1:7" s="5" customFormat="1" ht="24.75" customHeight="1">
      <c r="A591" s="9">
        <v>5</v>
      </c>
      <c r="B591" s="11">
        <f t="shared" si="17"/>
        <v>7</v>
      </c>
      <c r="C591" s="11" t="str">
        <f ca="1">IF(G591=$E$2+1,D584,INDIRECT(ADDRESS(4+MOD(IF(G591&lt;$E$2+1,G591,$E$2+$E$2+2-G591)-A591+2*$E$2+1,2*$E$2+1),3)))</f>
        <v>Player 3</v>
      </c>
      <c r="D591" s="9" t="str">
        <f ca="1" t="shared" si="16"/>
        <v>Player 9</v>
      </c>
      <c r="E591" s="9"/>
      <c r="F591" s="9"/>
      <c r="G591" s="5">
        <f>1+MOD(A591+D583-2,2*$E$2+1)</f>
        <v>13</v>
      </c>
    </row>
    <row r="592" spans="1:7" s="5" customFormat="1" ht="24.75" customHeight="1">
      <c r="A592" s="9">
        <v>6</v>
      </c>
      <c r="B592" s="11">
        <f t="shared" si="17"/>
        <v>6</v>
      </c>
      <c r="C592" s="11" t="str">
        <f ca="1">IF(G592=$E$2+1,D584,INDIRECT(ADDRESS(4+MOD(IF(G592&lt;$E$2+1,G592,$E$2+$E$2+2-G592)-A592+2*$E$2+1,2*$E$2+1),3)))</f>
        <v>Player 1</v>
      </c>
      <c r="D592" s="9" t="str">
        <f ca="1" t="shared" si="16"/>
        <v>Player 9</v>
      </c>
      <c r="E592" s="9"/>
      <c r="F592" s="9"/>
      <c r="G592" s="5">
        <f>1+MOD(A592+D583-2,2*$E$2+1)</f>
        <v>14</v>
      </c>
    </row>
    <row r="593" spans="1:7" s="5" customFormat="1" ht="24.75" customHeight="1">
      <c r="A593" s="9">
        <v>7</v>
      </c>
      <c r="B593" s="11">
        <f t="shared" si="17"/>
        <v>5</v>
      </c>
      <c r="C593" s="11" t="str">
        <f ca="1">IF(G593=$E$2+1,D584,INDIRECT(ADDRESS(4+MOD(IF(G593&lt;$E$2+1,G593,$E$2+$E$2+2-G593)-A593+2*$E$2+1,2*$E$2+1),3)))</f>
        <v>Player 18</v>
      </c>
      <c r="D593" s="9" t="str">
        <f ca="1" t="shared" si="16"/>
        <v>Player 9</v>
      </c>
      <c r="E593" s="9"/>
      <c r="F593" s="9"/>
      <c r="G593" s="5">
        <f>1+MOD(A593+D583-2,2*$E$2+1)</f>
        <v>15</v>
      </c>
    </row>
    <row r="594" spans="1:7" s="5" customFormat="1" ht="24.75" customHeight="1">
      <c r="A594" s="9">
        <v>8</v>
      </c>
      <c r="B594" s="11">
        <f t="shared" si="17"/>
        <v>4</v>
      </c>
      <c r="C594" s="11" t="str">
        <f ca="1">IF(G594=$E$2+1,D584,INDIRECT(ADDRESS(4+MOD(IF(G594&lt;$E$2+1,G594,$E$2+$E$2+2-G594)-A594+2*$E$2+1,2*$E$2+1),3)))</f>
        <v>Player 16</v>
      </c>
      <c r="D594" s="9" t="str">
        <f ca="1" t="shared" si="16"/>
        <v>Player 9</v>
      </c>
      <c r="E594" s="9"/>
      <c r="F594" s="9"/>
      <c r="G594" s="5">
        <f>1+MOD(A594+D583-2,2*$E$2+1)</f>
        <v>16</v>
      </c>
    </row>
    <row r="595" spans="1:7" s="5" customFormat="1" ht="24.75" customHeight="1">
      <c r="A595" s="9">
        <v>9</v>
      </c>
      <c r="B595" s="11">
        <f t="shared" si="17"/>
        <v>3</v>
      </c>
      <c r="C595" s="11" t="str">
        <f ca="1">IF(G595=$E$2+1,D584,INDIRECT(ADDRESS(4+MOD(IF(G595&lt;$E$2+1,G595,$E$2+$E$2+2-G595)-A595+2*$E$2+1,2*$E$2+1),3)))</f>
        <v>Player 14</v>
      </c>
      <c r="D595" s="9" t="str">
        <f ca="1" t="shared" si="16"/>
        <v>Player 9</v>
      </c>
      <c r="E595" s="9"/>
      <c r="F595" s="9"/>
      <c r="G595" s="5">
        <f>1+MOD(A595+D583-2,2*$E$2+1)</f>
        <v>17</v>
      </c>
    </row>
    <row r="596" spans="1:7" s="5" customFormat="1" ht="24.75" customHeight="1">
      <c r="A596" s="9">
        <v>10</v>
      </c>
      <c r="B596" s="11">
        <f t="shared" si="17"/>
        <v>2</v>
      </c>
      <c r="C596" s="11" t="str">
        <f ca="1">IF(G596=$E$2+1,D584,INDIRECT(ADDRESS(4+MOD(IF(G596&lt;$E$2+1,G596,$E$2+$E$2+2-G596)-A596+2*$E$2+1,2*$E$2+1),3)))</f>
        <v>Player 12</v>
      </c>
      <c r="D596" s="9" t="str">
        <f ca="1" t="shared" si="16"/>
        <v>Player 9</v>
      </c>
      <c r="E596" s="9"/>
      <c r="F596" s="9"/>
      <c r="G596" s="5">
        <f>1+MOD(A596+D583-2,2*$E$2+1)</f>
        <v>18</v>
      </c>
    </row>
    <row r="597" spans="1:7" s="5" customFormat="1" ht="24.75" customHeight="1">
      <c r="A597" s="9">
        <v>11</v>
      </c>
      <c r="B597" s="11">
        <f t="shared" si="17"/>
        <v>1</v>
      </c>
      <c r="C597" s="11" t="str">
        <f ca="1">IF(G597=$E$2+1,D584,INDIRECT(ADDRESS(4+MOD(IF(G597&lt;$E$2+1,G597,$E$2+$E$2+2-G597)-A597+2*$E$2+1,2*$E$2+1),3)))</f>
        <v>Player 10</v>
      </c>
      <c r="D597" s="9" t="str">
        <f ca="1" t="shared" si="16"/>
        <v>Player 9</v>
      </c>
      <c r="E597" s="9"/>
      <c r="F597" s="9"/>
      <c r="G597" s="5">
        <f>1+MOD(A597+D583-2,2*$E$2+1)</f>
        <v>19</v>
      </c>
    </row>
    <row r="598" spans="1:7" s="5" customFormat="1" ht="24.75" customHeight="1">
      <c r="A598" s="9">
        <v>12</v>
      </c>
      <c r="B598" s="11">
        <f t="shared" si="17"/>
        <v>1</v>
      </c>
      <c r="C598" s="11" t="str">
        <f ca="1">IF(G598=$E$2+1,D584,INDIRECT(ADDRESS(4+MOD(IF(G598&lt;$E$2+1,G598,$E$2+$E$2+2-G598)-A598+2*$E$2+1,2*$E$2+1),3)))</f>
        <v>Player 9</v>
      </c>
      <c r="D598" s="9" t="str">
        <f ca="1" t="shared" si="16"/>
        <v>Player 8</v>
      </c>
      <c r="E598" s="9"/>
      <c r="F598" s="9"/>
      <c r="G598" s="5">
        <f>1+MOD(A598+D583-2,2*$E$2+1)</f>
        <v>1</v>
      </c>
    </row>
    <row r="599" spans="1:7" s="5" customFormat="1" ht="24.75" customHeight="1">
      <c r="A599" s="9">
        <v>13</v>
      </c>
      <c r="B599" s="11">
        <f t="shared" si="17"/>
        <v>2</v>
      </c>
      <c r="C599" s="11" t="str">
        <f ca="1">IF(G599=$E$2+1,D584,INDIRECT(ADDRESS(4+MOD(IF(G599&lt;$E$2+1,G599,$E$2+$E$2+2-G599)-A599+2*$E$2+1,2*$E$2+1),3)))</f>
        <v>Player 9</v>
      </c>
      <c r="D599" s="9" t="str">
        <f ca="1" t="shared" si="16"/>
        <v>Player 6</v>
      </c>
      <c r="E599" s="9"/>
      <c r="F599" s="9"/>
      <c r="G599" s="5">
        <f>1+MOD(A599+D583-2,2*$E$2+1)</f>
        <v>2</v>
      </c>
    </row>
    <row r="600" spans="1:7" s="5" customFormat="1" ht="24.75" customHeight="1">
      <c r="A600" s="9">
        <v>14</v>
      </c>
      <c r="B600" s="11">
        <f t="shared" si="17"/>
        <v>3</v>
      </c>
      <c r="C600" s="11" t="str">
        <f ca="1">IF(G600=$E$2+1,D584,INDIRECT(ADDRESS(4+MOD(IF(G600&lt;$E$2+1,G600,$E$2+$E$2+2-G600)-A600+2*$E$2+1,2*$E$2+1),3)))</f>
        <v>Player 9</v>
      </c>
      <c r="D600" s="9" t="str">
        <f ca="1" t="shared" si="16"/>
        <v>Player 4</v>
      </c>
      <c r="E600" s="9"/>
      <c r="F600" s="9"/>
      <c r="G600" s="5">
        <f>1+MOD(A600+D583-2,2*$E$2+1)</f>
        <v>3</v>
      </c>
    </row>
    <row r="601" spans="1:7" s="5" customFormat="1" ht="24.75" customHeight="1">
      <c r="A601" s="9">
        <v>15</v>
      </c>
      <c r="B601" s="11">
        <f t="shared" si="17"/>
        <v>4</v>
      </c>
      <c r="C601" s="11" t="str">
        <f ca="1">IF(G601=$E$2+1,D584,INDIRECT(ADDRESS(4+MOD(IF(G601&lt;$E$2+1,G601,$E$2+$E$2+2-G601)-A601+2*$E$2+1,2*$E$2+1),3)))</f>
        <v>Player 9</v>
      </c>
      <c r="D601" s="9" t="str">
        <f ca="1" t="shared" si="16"/>
        <v>Player 2</v>
      </c>
      <c r="E601" s="9"/>
      <c r="F601" s="9"/>
      <c r="G601" s="5">
        <f>1+MOD(A601+D583-2,2*$E$2+1)</f>
        <v>4</v>
      </c>
    </row>
    <row r="602" spans="1:7" s="5" customFormat="1" ht="24.75" customHeight="1">
      <c r="A602" s="9">
        <v>16</v>
      </c>
      <c r="B602" s="11">
        <f t="shared" si="17"/>
        <v>5</v>
      </c>
      <c r="C602" s="11" t="str">
        <f ca="1">IF(G602=$E$2+1,D584,INDIRECT(ADDRESS(4+MOD(IF(G602&lt;$E$2+1,G602,$E$2+$E$2+2-G602)-A602+2*$E$2+1,2*$E$2+1),3)))</f>
        <v>Player 9</v>
      </c>
      <c r="D602" s="9" t="str">
        <f ca="1" t="shared" si="16"/>
        <v>Player 19 or Rest</v>
      </c>
      <c r="E602" s="9"/>
      <c r="F602" s="9"/>
      <c r="G602" s="5">
        <f>1+MOD(A602+D583-2,2*$E$2+1)</f>
        <v>5</v>
      </c>
    </row>
    <row r="603" spans="1:7" s="5" customFormat="1" ht="24.75" customHeight="1">
      <c r="A603" s="9">
        <v>17</v>
      </c>
      <c r="B603" s="11">
        <f t="shared" si="17"/>
        <v>6</v>
      </c>
      <c r="C603" s="11" t="str">
        <f ca="1">IF(G603=$E$2+1,D584,INDIRECT(ADDRESS(4+MOD(IF(G603&lt;$E$2+1,G603,$E$2+$E$2+2-G603)-A603+2*$E$2+1,2*$E$2+1),3)))</f>
        <v>Player 9</v>
      </c>
      <c r="D603" s="9" t="str">
        <f ca="1" t="shared" si="16"/>
        <v>Player 17</v>
      </c>
      <c r="E603" s="9"/>
      <c r="F603" s="9"/>
      <c r="G603" s="5">
        <f>1+MOD(A603+D583-2,2*$E$2+1)</f>
        <v>6</v>
      </c>
    </row>
    <row r="604" spans="1:7" s="5" customFormat="1" ht="24.75" customHeight="1">
      <c r="A604" s="9">
        <v>18</v>
      </c>
      <c r="B604" s="11">
        <f t="shared" si="17"/>
        <v>7</v>
      </c>
      <c r="C604" s="11" t="str">
        <f ca="1">IF(G604=$E$2+1,D584,INDIRECT(ADDRESS(4+MOD(IF(G604&lt;$E$2+1,G604,$E$2+$E$2+2-G604)-A604+2*$E$2+1,2*$E$2+1),3)))</f>
        <v>Player 9</v>
      </c>
      <c r="D604" s="9" t="str">
        <f ca="1" t="shared" si="16"/>
        <v>Player 15</v>
      </c>
      <c r="E604" s="9"/>
      <c r="F604" s="9"/>
      <c r="G604" s="5">
        <f>1+MOD(A604+D583-2,2*$E$2+1)</f>
        <v>7</v>
      </c>
    </row>
    <row r="605" spans="1:7" s="5" customFormat="1" ht="24.75" customHeight="1">
      <c r="A605" s="9">
        <v>19</v>
      </c>
      <c r="B605" s="11">
        <f t="shared" si="17"/>
        <v>8</v>
      </c>
      <c r="C605" s="11" t="str">
        <f ca="1">IF(G605=$E$2+1,D584,INDIRECT(ADDRESS(4+MOD(IF(G605&lt;$E$2+1,G605,$E$2+$E$2+2-G605)-A605+2*$E$2+1,2*$E$2+1),3)))</f>
        <v>Player 9</v>
      </c>
      <c r="D605" s="9" t="str">
        <f ca="1" t="shared" si="16"/>
        <v>Player 13</v>
      </c>
      <c r="E605" s="9"/>
      <c r="F605" s="9"/>
      <c r="G605" s="5">
        <f>1+MOD(A605+D583-2,2*$E$2+1)</f>
        <v>8</v>
      </c>
    </row>
    <row r="606" s="5" customFormat="1" ht="24.75" customHeight="1">
      <c r="F606" s="6"/>
    </row>
    <row r="607" s="5" customFormat="1" ht="24.75" customHeight="1">
      <c r="F607" s="6"/>
    </row>
    <row r="608" s="5" customFormat="1" ht="24.75" customHeight="1">
      <c r="F608" s="6"/>
    </row>
    <row r="609" s="5" customFormat="1" ht="24.75" customHeight="1">
      <c r="F609" s="6"/>
    </row>
    <row r="610" spans="1:4" s="5" customFormat="1" ht="24.75" customHeight="1">
      <c r="A610" s="5" t="s">
        <v>29</v>
      </c>
      <c r="C610" s="7" t="s">
        <v>30</v>
      </c>
      <c r="D610" s="8">
        <v>10</v>
      </c>
    </row>
    <row r="611" spans="3:4" s="5" customFormat="1" ht="24.75" customHeight="1">
      <c r="C611" s="7" t="s">
        <v>31</v>
      </c>
      <c r="D611" s="8" t="str">
        <f ca="1">INDIRECT(ADDRESS(3+D610,3))</f>
        <v>Player 10</v>
      </c>
    </row>
    <row r="612" s="5" customFormat="1" ht="24.75" customHeight="1"/>
    <row r="613" spans="1:7" s="5" customFormat="1" ht="24.75" customHeight="1">
      <c r="A613" s="9" t="s">
        <v>36</v>
      </c>
      <c r="B613" s="16" t="s">
        <v>5</v>
      </c>
      <c r="C613" s="11" t="s">
        <v>11</v>
      </c>
      <c r="D613" s="9" t="s">
        <v>10</v>
      </c>
      <c r="E613" s="10" t="s">
        <v>3</v>
      </c>
      <c r="F613" s="9" t="s">
        <v>4</v>
      </c>
      <c r="G613" s="5" t="s">
        <v>32</v>
      </c>
    </row>
    <row r="614" spans="1:7" s="5" customFormat="1" ht="24.75" customHeight="1">
      <c r="A614" s="9">
        <v>1</v>
      </c>
      <c r="B614" s="11">
        <f>IF(G614=$E$2+1,0,IF(G614&lt;$E$2+1,G614,$E$2+$E$2+2-G614))</f>
        <v>0</v>
      </c>
      <c r="C614" s="11" t="str">
        <f ca="1">IF(G614=$E$2+1,D611,INDIRECT(ADDRESS(4+MOD(IF(G614&lt;$E$2+1,G614,$E$2+$E$2+2-G614)-A614+2*$E$2+1,2*$E$2+1),3)))</f>
        <v>Player 10</v>
      </c>
      <c r="D614" s="9" t="str">
        <f aca="true" ca="1" t="shared" si="18" ref="D614:D632">IF(G614=$E$2+1,$F$3,INDIRECT(ADDRESS(4+MOD(IF(G614&lt;$E$2+1,$E$2+$E$2+2-G614,G614)-A614+2*$E$2+1,2*$E$2+1),3)))</f>
        <v>Rest</v>
      </c>
      <c r="E614" s="10"/>
      <c r="F614" s="9"/>
      <c r="G614" s="5">
        <f>1+MOD(A614+D610-2,2*$E$2+1)</f>
        <v>10</v>
      </c>
    </row>
    <row r="615" spans="1:7" s="5" customFormat="1" ht="24.75" customHeight="1">
      <c r="A615" s="9">
        <v>2</v>
      </c>
      <c r="B615" s="11">
        <f aca="true" t="shared" si="19" ref="B615:B632">IF(G615=$E$2+1,0,IF(G615&lt;$E$2+1,G615,$E$2+$E$2+2-G615))</f>
        <v>9</v>
      </c>
      <c r="C615" s="11" t="str">
        <f ca="1">IF(G615=$E$2+1,D611,INDIRECT(ADDRESS(4+MOD(IF(G615&lt;$E$2+1,G615,$E$2+$E$2+2-G615)-A615+2*$E$2+1,2*$E$2+1),3)))</f>
        <v>Player 8</v>
      </c>
      <c r="D615" s="9" t="str">
        <f ca="1" t="shared" si="18"/>
        <v>Player 10</v>
      </c>
      <c r="E615" s="10"/>
      <c r="F615" s="9"/>
      <c r="G615" s="5">
        <f>1+MOD(A615+D610-2,2*$E$2+1)</f>
        <v>11</v>
      </c>
    </row>
    <row r="616" spans="1:7" s="5" customFormat="1" ht="24.75" customHeight="1">
      <c r="A616" s="9">
        <v>3</v>
      </c>
      <c r="B616" s="11">
        <f t="shared" si="19"/>
        <v>8</v>
      </c>
      <c r="C616" s="11" t="str">
        <f ca="1">IF(G616=$E$2+1,D611,INDIRECT(ADDRESS(4+MOD(IF(G616&lt;$E$2+1,G616,$E$2+$E$2+2-G616)-A616+2*$E$2+1,2*$E$2+1),3)))</f>
        <v>Player 6</v>
      </c>
      <c r="D616" s="9" t="str">
        <f ca="1" t="shared" si="18"/>
        <v>Player 10</v>
      </c>
      <c r="E616" s="9"/>
      <c r="F616" s="9"/>
      <c r="G616" s="5">
        <f>1+MOD(A616+D610-2,2*$E$2+1)</f>
        <v>12</v>
      </c>
    </row>
    <row r="617" spans="1:7" s="5" customFormat="1" ht="24.75" customHeight="1">
      <c r="A617" s="9">
        <v>4</v>
      </c>
      <c r="B617" s="11">
        <f t="shared" si="19"/>
        <v>7</v>
      </c>
      <c r="C617" s="11" t="str">
        <f ca="1">IF(G617=$E$2+1,D611,INDIRECT(ADDRESS(4+MOD(IF(G617&lt;$E$2+1,G617,$E$2+$E$2+2-G617)-A617+2*$E$2+1,2*$E$2+1),3)))</f>
        <v>Player 4</v>
      </c>
      <c r="D617" s="9" t="str">
        <f ca="1" t="shared" si="18"/>
        <v>Player 10</v>
      </c>
      <c r="E617" s="9"/>
      <c r="F617" s="9"/>
      <c r="G617" s="5">
        <f>1+MOD(A617+D610-2,2*$E$2+1)</f>
        <v>13</v>
      </c>
    </row>
    <row r="618" spans="1:7" s="5" customFormat="1" ht="24.75" customHeight="1">
      <c r="A618" s="9">
        <v>5</v>
      </c>
      <c r="B618" s="11">
        <f t="shared" si="19"/>
        <v>6</v>
      </c>
      <c r="C618" s="11" t="str">
        <f ca="1">IF(G618=$E$2+1,D611,INDIRECT(ADDRESS(4+MOD(IF(G618&lt;$E$2+1,G618,$E$2+$E$2+2-G618)-A618+2*$E$2+1,2*$E$2+1),3)))</f>
        <v>Player 2</v>
      </c>
      <c r="D618" s="9" t="str">
        <f ca="1" t="shared" si="18"/>
        <v>Player 10</v>
      </c>
      <c r="E618" s="9"/>
      <c r="F618" s="9"/>
      <c r="G618" s="5">
        <f>1+MOD(A618+D610-2,2*$E$2+1)</f>
        <v>14</v>
      </c>
    </row>
    <row r="619" spans="1:7" s="5" customFormat="1" ht="24.75" customHeight="1">
      <c r="A619" s="9">
        <v>6</v>
      </c>
      <c r="B619" s="11">
        <f t="shared" si="19"/>
        <v>5</v>
      </c>
      <c r="C619" s="11" t="str">
        <f ca="1">IF(G619=$E$2+1,D611,INDIRECT(ADDRESS(4+MOD(IF(G619&lt;$E$2+1,G619,$E$2+$E$2+2-G619)-A619+2*$E$2+1,2*$E$2+1),3)))</f>
        <v>Player 19 or Rest</v>
      </c>
      <c r="D619" s="9" t="str">
        <f ca="1" t="shared" si="18"/>
        <v>Player 10</v>
      </c>
      <c r="E619" s="9"/>
      <c r="F619" s="9"/>
      <c r="G619" s="5">
        <f>1+MOD(A619+D610-2,2*$E$2+1)</f>
        <v>15</v>
      </c>
    </row>
    <row r="620" spans="1:7" s="5" customFormat="1" ht="24.75" customHeight="1">
      <c r="A620" s="9">
        <v>7</v>
      </c>
      <c r="B620" s="11">
        <f t="shared" si="19"/>
        <v>4</v>
      </c>
      <c r="C620" s="11" t="str">
        <f ca="1">IF(G620=$E$2+1,D611,INDIRECT(ADDRESS(4+MOD(IF(G620&lt;$E$2+1,G620,$E$2+$E$2+2-G620)-A620+2*$E$2+1,2*$E$2+1),3)))</f>
        <v>Player 17</v>
      </c>
      <c r="D620" s="9" t="str">
        <f ca="1" t="shared" si="18"/>
        <v>Player 10</v>
      </c>
      <c r="E620" s="9"/>
      <c r="F620" s="9"/>
      <c r="G620" s="5">
        <f>1+MOD(A620+D610-2,2*$E$2+1)</f>
        <v>16</v>
      </c>
    </row>
    <row r="621" spans="1:7" s="5" customFormat="1" ht="24.75" customHeight="1">
      <c r="A621" s="9">
        <v>8</v>
      </c>
      <c r="B621" s="11">
        <f t="shared" si="19"/>
        <v>3</v>
      </c>
      <c r="C621" s="11" t="str">
        <f ca="1">IF(G621=$E$2+1,D611,INDIRECT(ADDRESS(4+MOD(IF(G621&lt;$E$2+1,G621,$E$2+$E$2+2-G621)-A621+2*$E$2+1,2*$E$2+1),3)))</f>
        <v>Player 15</v>
      </c>
      <c r="D621" s="9" t="str">
        <f ca="1" t="shared" si="18"/>
        <v>Player 10</v>
      </c>
      <c r="E621" s="9"/>
      <c r="F621" s="9"/>
      <c r="G621" s="5">
        <f>1+MOD(A621+D610-2,2*$E$2+1)</f>
        <v>17</v>
      </c>
    </row>
    <row r="622" spans="1:7" s="5" customFormat="1" ht="24.75" customHeight="1">
      <c r="A622" s="9">
        <v>9</v>
      </c>
      <c r="B622" s="11">
        <f t="shared" si="19"/>
        <v>2</v>
      </c>
      <c r="C622" s="11" t="str">
        <f ca="1">IF(G622=$E$2+1,D611,INDIRECT(ADDRESS(4+MOD(IF(G622&lt;$E$2+1,G622,$E$2+$E$2+2-G622)-A622+2*$E$2+1,2*$E$2+1),3)))</f>
        <v>Player 13</v>
      </c>
      <c r="D622" s="9" t="str">
        <f ca="1" t="shared" si="18"/>
        <v>Player 10</v>
      </c>
      <c r="E622" s="9"/>
      <c r="F622" s="9"/>
      <c r="G622" s="5">
        <f>1+MOD(A622+D610-2,2*$E$2+1)</f>
        <v>18</v>
      </c>
    </row>
    <row r="623" spans="1:7" s="5" customFormat="1" ht="24.75" customHeight="1">
      <c r="A623" s="9">
        <v>10</v>
      </c>
      <c r="B623" s="11">
        <f t="shared" si="19"/>
        <v>1</v>
      </c>
      <c r="C623" s="11" t="str">
        <f ca="1">IF(G623=$E$2+1,D611,INDIRECT(ADDRESS(4+MOD(IF(G623&lt;$E$2+1,G623,$E$2+$E$2+2-G623)-A623+2*$E$2+1,2*$E$2+1),3)))</f>
        <v>Player 11</v>
      </c>
      <c r="D623" s="9" t="str">
        <f ca="1" t="shared" si="18"/>
        <v>Player 10</v>
      </c>
      <c r="E623" s="9"/>
      <c r="F623" s="9"/>
      <c r="G623" s="5">
        <f>1+MOD(A623+D610-2,2*$E$2+1)</f>
        <v>19</v>
      </c>
    </row>
    <row r="624" spans="1:7" s="5" customFormat="1" ht="24.75" customHeight="1">
      <c r="A624" s="9">
        <v>11</v>
      </c>
      <c r="B624" s="11">
        <f t="shared" si="19"/>
        <v>1</v>
      </c>
      <c r="C624" s="11" t="str">
        <f ca="1">IF(G624=$E$2+1,D611,INDIRECT(ADDRESS(4+MOD(IF(G624&lt;$E$2+1,G624,$E$2+$E$2+2-G624)-A624+2*$E$2+1,2*$E$2+1),3)))</f>
        <v>Player 10</v>
      </c>
      <c r="D624" s="9" t="str">
        <f ca="1" t="shared" si="18"/>
        <v>Player 9</v>
      </c>
      <c r="E624" s="9"/>
      <c r="F624" s="9"/>
      <c r="G624" s="5">
        <f>1+MOD(A624+D610-2,2*$E$2+1)</f>
        <v>1</v>
      </c>
    </row>
    <row r="625" spans="1:7" s="5" customFormat="1" ht="24.75" customHeight="1">
      <c r="A625" s="9">
        <v>12</v>
      </c>
      <c r="B625" s="11">
        <f t="shared" si="19"/>
        <v>2</v>
      </c>
      <c r="C625" s="11" t="str">
        <f ca="1">IF(G625=$E$2+1,D611,INDIRECT(ADDRESS(4+MOD(IF(G625&lt;$E$2+1,G625,$E$2+$E$2+2-G625)-A625+2*$E$2+1,2*$E$2+1),3)))</f>
        <v>Player 10</v>
      </c>
      <c r="D625" s="9" t="str">
        <f ca="1" t="shared" si="18"/>
        <v>Player 7</v>
      </c>
      <c r="E625" s="9"/>
      <c r="F625" s="9"/>
      <c r="G625" s="5">
        <f>1+MOD(A625+D610-2,2*$E$2+1)</f>
        <v>2</v>
      </c>
    </row>
    <row r="626" spans="1:7" s="5" customFormat="1" ht="24.75" customHeight="1">
      <c r="A626" s="9">
        <v>13</v>
      </c>
      <c r="B626" s="11">
        <f t="shared" si="19"/>
        <v>3</v>
      </c>
      <c r="C626" s="11" t="str">
        <f ca="1">IF(G626=$E$2+1,D611,INDIRECT(ADDRESS(4+MOD(IF(G626&lt;$E$2+1,G626,$E$2+$E$2+2-G626)-A626+2*$E$2+1,2*$E$2+1),3)))</f>
        <v>Player 10</v>
      </c>
      <c r="D626" s="9" t="str">
        <f ca="1" t="shared" si="18"/>
        <v>Player 5</v>
      </c>
      <c r="E626" s="9"/>
      <c r="F626" s="9"/>
      <c r="G626" s="5">
        <f>1+MOD(A626+D610-2,2*$E$2+1)</f>
        <v>3</v>
      </c>
    </row>
    <row r="627" spans="1:7" s="5" customFormat="1" ht="24.75" customHeight="1">
      <c r="A627" s="9">
        <v>14</v>
      </c>
      <c r="B627" s="11">
        <f t="shared" si="19"/>
        <v>4</v>
      </c>
      <c r="C627" s="11" t="str">
        <f ca="1">IF(G627=$E$2+1,D611,INDIRECT(ADDRESS(4+MOD(IF(G627&lt;$E$2+1,G627,$E$2+$E$2+2-G627)-A627+2*$E$2+1,2*$E$2+1),3)))</f>
        <v>Player 10</v>
      </c>
      <c r="D627" s="9" t="str">
        <f ca="1" t="shared" si="18"/>
        <v>Player 3</v>
      </c>
      <c r="E627" s="9"/>
      <c r="F627" s="9"/>
      <c r="G627" s="5">
        <f>1+MOD(A627+D610-2,2*$E$2+1)</f>
        <v>4</v>
      </c>
    </row>
    <row r="628" spans="1:7" s="5" customFormat="1" ht="24.75" customHeight="1">
      <c r="A628" s="9">
        <v>15</v>
      </c>
      <c r="B628" s="11">
        <f t="shared" si="19"/>
        <v>5</v>
      </c>
      <c r="C628" s="11" t="str">
        <f ca="1">IF(G628=$E$2+1,D611,INDIRECT(ADDRESS(4+MOD(IF(G628&lt;$E$2+1,G628,$E$2+$E$2+2-G628)-A628+2*$E$2+1,2*$E$2+1),3)))</f>
        <v>Player 10</v>
      </c>
      <c r="D628" s="9" t="str">
        <f ca="1" t="shared" si="18"/>
        <v>Player 1</v>
      </c>
      <c r="E628" s="9"/>
      <c r="F628" s="9"/>
      <c r="G628" s="5">
        <f>1+MOD(A628+D610-2,2*$E$2+1)</f>
        <v>5</v>
      </c>
    </row>
    <row r="629" spans="1:7" s="5" customFormat="1" ht="24.75" customHeight="1">
      <c r="A629" s="9">
        <v>16</v>
      </c>
      <c r="B629" s="11">
        <f t="shared" si="19"/>
        <v>6</v>
      </c>
      <c r="C629" s="11" t="str">
        <f ca="1">IF(G629=$E$2+1,D611,INDIRECT(ADDRESS(4+MOD(IF(G629&lt;$E$2+1,G629,$E$2+$E$2+2-G629)-A629+2*$E$2+1,2*$E$2+1),3)))</f>
        <v>Player 10</v>
      </c>
      <c r="D629" s="9" t="str">
        <f ca="1" t="shared" si="18"/>
        <v>Player 18</v>
      </c>
      <c r="E629" s="9"/>
      <c r="F629" s="9"/>
      <c r="G629" s="5">
        <f>1+MOD(A629+D610-2,2*$E$2+1)</f>
        <v>6</v>
      </c>
    </row>
    <row r="630" spans="1:7" s="5" customFormat="1" ht="24.75" customHeight="1">
      <c r="A630" s="9">
        <v>17</v>
      </c>
      <c r="B630" s="11">
        <f t="shared" si="19"/>
        <v>7</v>
      </c>
      <c r="C630" s="11" t="str">
        <f ca="1">IF(G630=$E$2+1,D611,INDIRECT(ADDRESS(4+MOD(IF(G630&lt;$E$2+1,G630,$E$2+$E$2+2-G630)-A630+2*$E$2+1,2*$E$2+1),3)))</f>
        <v>Player 10</v>
      </c>
      <c r="D630" s="9" t="str">
        <f ca="1" t="shared" si="18"/>
        <v>Player 16</v>
      </c>
      <c r="E630" s="9"/>
      <c r="F630" s="9"/>
      <c r="G630" s="5">
        <f>1+MOD(A630+D610-2,2*$E$2+1)</f>
        <v>7</v>
      </c>
    </row>
    <row r="631" spans="1:7" s="5" customFormat="1" ht="24.75" customHeight="1">
      <c r="A631" s="9">
        <v>18</v>
      </c>
      <c r="B631" s="11">
        <f t="shared" si="19"/>
        <v>8</v>
      </c>
      <c r="C631" s="11" t="str">
        <f ca="1">IF(G631=$E$2+1,D611,INDIRECT(ADDRESS(4+MOD(IF(G631&lt;$E$2+1,G631,$E$2+$E$2+2-G631)-A631+2*$E$2+1,2*$E$2+1),3)))</f>
        <v>Player 10</v>
      </c>
      <c r="D631" s="9" t="str">
        <f ca="1" t="shared" si="18"/>
        <v>Player 14</v>
      </c>
      <c r="E631" s="9"/>
      <c r="F631" s="9"/>
      <c r="G631" s="5">
        <f>1+MOD(A631+D610-2,2*$E$2+1)</f>
        <v>8</v>
      </c>
    </row>
    <row r="632" spans="1:7" s="5" customFormat="1" ht="24.75" customHeight="1">
      <c r="A632" s="9">
        <v>19</v>
      </c>
      <c r="B632" s="11">
        <f t="shared" si="19"/>
        <v>9</v>
      </c>
      <c r="C632" s="11" t="str">
        <f ca="1">IF(G632=$E$2+1,D611,INDIRECT(ADDRESS(4+MOD(IF(G632&lt;$E$2+1,G632,$E$2+$E$2+2-G632)-A632+2*$E$2+1,2*$E$2+1),3)))</f>
        <v>Player 10</v>
      </c>
      <c r="D632" s="9" t="str">
        <f ca="1" t="shared" si="18"/>
        <v>Player 12</v>
      </c>
      <c r="E632" s="9"/>
      <c r="F632" s="9"/>
      <c r="G632" s="5">
        <f>1+MOD(A632+D610-2,2*$E$2+1)</f>
        <v>9</v>
      </c>
    </row>
    <row r="633" s="5" customFormat="1" ht="24.75" customHeight="1">
      <c r="F633" s="6"/>
    </row>
    <row r="634" s="5" customFormat="1" ht="24.75" customHeight="1">
      <c r="F634" s="6"/>
    </row>
    <row r="635" s="5" customFormat="1" ht="24.75" customHeight="1">
      <c r="F635" s="6"/>
    </row>
    <row r="636" s="5" customFormat="1" ht="24.75" customHeight="1">
      <c r="F636" s="6"/>
    </row>
    <row r="637" spans="1:4" s="5" customFormat="1" ht="24.75" customHeight="1">
      <c r="A637" s="5" t="s">
        <v>29</v>
      </c>
      <c r="C637" s="7" t="s">
        <v>30</v>
      </c>
      <c r="D637" s="8">
        <v>11</v>
      </c>
    </row>
    <row r="638" spans="3:4" s="5" customFormat="1" ht="24.75" customHeight="1">
      <c r="C638" s="7" t="s">
        <v>31</v>
      </c>
      <c r="D638" s="8" t="str">
        <f ca="1">INDIRECT(ADDRESS(3+D637,3))</f>
        <v>Player 11</v>
      </c>
    </row>
    <row r="639" s="5" customFormat="1" ht="24.75" customHeight="1"/>
    <row r="640" spans="1:7" s="5" customFormat="1" ht="24.75" customHeight="1">
      <c r="A640" s="9" t="s">
        <v>36</v>
      </c>
      <c r="B640" s="16" t="s">
        <v>5</v>
      </c>
      <c r="C640" s="11" t="s">
        <v>11</v>
      </c>
      <c r="D640" s="9" t="s">
        <v>10</v>
      </c>
      <c r="E640" s="10" t="s">
        <v>3</v>
      </c>
      <c r="F640" s="9" t="s">
        <v>4</v>
      </c>
      <c r="G640" s="5" t="s">
        <v>32</v>
      </c>
    </row>
    <row r="641" spans="1:7" s="5" customFormat="1" ht="24.75" customHeight="1">
      <c r="A641" s="9">
        <v>1</v>
      </c>
      <c r="B641" s="11">
        <f>IF(G641=$E$2+1,0,IF(G641&lt;$E$2+1,G641,$E$2+$E$2+2-G641))</f>
        <v>9</v>
      </c>
      <c r="C641" s="11" t="str">
        <f ca="1">IF(G641=$E$2+1,D638,INDIRECT(ADDRESS(4+MOD(IF(G641&lt;$E$2+1,G641,$E$2+$E$2+2-G641)-A641+2*$E$2+1,2*$E$2+1),3)))</f>
        <v>Player 9</v>
      </c>
      <c r="D641" s="9" t="str">
        <f aca="true" ca="1" t="shared" si="20" ref="D641:D659">IF(G641=$E$2+1,$F$3,INDIRECT(ADDRESS(4+MOD(IF(G641&lt;$E$2+1,$E$2+$E$2+2-G641,G641)-A641+2*$E$2+1,2*$E$2+1),3)))</f>
        <v>Player 11</v>
      </c>
      <c r="E641" s="10"/>
      <c r="F641" s="9"/>
      <c r="G641" s="5">
        <f>1+MOD(A641+D637-2,2*$E$2+1)</f>
        <v>11</v>
      </c>
    </row>
    <row r="642" spans="1:7" s="5" customFormat="1" ht="24.75" customHeight="1">
      <c r="A642" s="9">
        <v>2</v>
      </c>
      <c r="B642" s="11">
        <f aca="true" t="shared" si="21" ref="B642:B659">IF(G642=$E$2+1,0,IF(G642&lt;$E$2+1,G642,$E$2+$E$2+2-G642))</f>
        <v>8</v>
      </c>
      <c r="C642" s="11" t="str">
        <f ca="1">IF(G642=$E$2+1,D638,INDIRECT(ADDRESS(4+MOD(IF(G642&lt;$E$2+1,G642,$E$2+$E$2+2-G642)-A642+2*$E$2+1,2*$E$2+1),3)))</f>
        <v>Player 7</v>
      </c>
      <c r="D642" s="9" t="str">
        <f ca="1" t="shared" si="20"/>
        <v>Player 11</v>
      </c>
      <c r="E642" s="10"/>
      <c r="F642" s="9"/>
      <c r="G642" s="5">
        <f>1+MOD(A642+D637-2,2*$E$2+1)</f>
        <v>12</v>
      </c>
    </row>
    <row r="643" spans="1:7" s="5" customFormat="1" ht="24.75" customHeight="1">
      <c r="A643" s="9">
        <v>3</v>
      </c>
      <c r="B643" s="11">
        <f t="shared" si="21"/>
        <v>7</v>
      </c>
      <c r="C643" s="11" t="str">
        <f ca="1">IF(G643=$E$2+1,D638,INDIRECT(ADDRESS(4+MOD(IF(G643&lt;$E$2+1,G643,$E$2+$E$2+2-G643)-A643+2*$E$2+1,2*$E$2+1),3)))</f>
        <v>Player 5</v>
      </c>
      <c r="D643" s="9" t="str">
        <f ca="1" t="shared" si="20"/>
        <v>Player 11</v>
      </c>
      <c r="E643" s="9"/>
      <c r="F643" s="9"/>
      <c r="G643" s="5">
        <f>1+MOD(A643+D637-2,2*$E$2+1)</f>
        <v>13</v>
      </c>
    </row>
    <row r="644" spans="1:7" s="5" customFormat="1" ht="24.75" customHeight="1">
      <c r="A644" s="9">
        <v>4</v>
      </c>
      <c r="B644" s="11">
        <f t="shared" si="21"/>
        <v>6</v>
      </c>
      <c r="C644" s="11" t="str">
        <f ca="1">IF(G644=$E$2+1,D638,INDIRECT(ADDRESS(4+MOD(IF(G644&lt;$E$2+1,G644,$E$2+$E$2+2-G644)-A644+2*$E$2+1,2*$E$2+1),3)))</f>
        <v>Player 3</v>
      </c>
      <c r="D644" s="9" t="str">
        <f ca="1" t="shared" si="20"/>
        <v>Player 11</v>
      </c>
      <c r="E644" s="9"/>
      <c r="F644" s="9"/>
      <c r="G644" s="5">
        <f>1+MOD(A644+D637-2,2*$E$2+1)</f>
        <v>14</v>
      </c>
    </row>
    <row r="645" spans="1:7" s="5" customFormat="1" ht="24.75" customHeight="1">
      <c r="A645" s="9">
        <v>5</v>
      </c>
      <c r="B645" s="11">
        <f t="shared" si="21"/>
        <v>5</v>
      </c>
      <c r="C645" s="11" t="str">
        <f ca="1">IF(G645=$E$2+1,D638,INDIRECT(ADDRESS(4+MOD(IF(G645&lt;$E$2+1,G645,$E$2+$E$2+2-G645)-A645+2*$E$2+1,2*$E$2+1),3)))</f>
        <v>Player 1</v>
      </c>
      <c r="D645" s="9" t="str">
        <f ca="1" t="shared" si="20"/>
        <v>Player 11</v>
      </c>
      <c r="E645" s="9"/>
      <c r="F645" s="9"/>
      <c r="G645" s="5">
        <f>1+MOD(A645+D637-2,2*$E$2+1)</f>
        <v>15</v>
      </c>
    </row>
    <row r="646" spans="1:7" s="5" customFormat="1" ht="24.75" customHeight="1">
      <c r="A646" s="9">
        <v>6</v>
      </c>
      <c r="B646" s="11">
        <f t="shared" si="21"/>
        <v>4</v>
      </c>
      <c r="C646" s="11" t="str">
        <f ca="1">IF(G646=$E$2+1,D638,INDIRECT(ADDRESS(4+MOD(IF(G646&lt;$E$2+1,G646,$E$2+$E$2+2-G646)-A646+2*$E$2+1,2*$E$2+1),3)))</f>
        <v>Player 18</v>
      </c>
      <c r="D646" s="9" t="str">
        <f ca="1" t="shared" si="20"/>
        <v>Player 11</v>
      </c>
      <c r="E646" s="9"/>
      <c r="F646" s="9"/>
      <c r="G646" s="5">
        <f>1+MOD(A646+D637-2,2*$E$2+1)</f>
        <v>16</v>
      </c>
    </row>
    <row r="647" spans="1:7" s="5" customFormat="1" ht="24.75" customHeight="1">
      <c r="A647" s="9">
        <v>7</v>
      </c>
      <c r="B647" s="11">
        <f t="shared" si="21"/>
        <v>3</v>
      </c>
      <c r="C647" s="11" t="str">
        <f ca="1">IF(G647=$E$2+1,D638,INDIRECT(ADDRESS(4+MOD(IF(G647&lt;$E$2+1,G647,$E$2+$E$2+2-G647)-A647+2*$E$2+1,2*$E$2+1),3)))</f>
        <v>Player 16</v>
      </c>
      <c r="D647" s="9" t="str">
        <f ca="1" t="shared" si="20"/>
        <v>Player 11</v>
      </c>
      <c r="E647" s="9"/>
      <c r="F647" s="9"/>
      <c r="G647" s="5">
        <f>1+MOD(A647+D637-2,2*$E$2+1)</f>
        <v>17</v>
      </c>
    </row>
    <row r="648" spans="1:7" s="5" customFormat="1" ht="24.75" customHeight="1">
      <c r="A648" s="9">
        <v>8</v>
      </c>
      <c r="B648" s="11">
        <f t="shared" si="21"/>
        <v>2</v>
      </c>
      <c r="C648" s="11" t="str">
        <f ca="1">IF(G648=$E$2+1,D638,INDIRECT(ADDRESS(4+MOD(IF(G648&lt;$E$2+1,G648,$E$2+$E$2+2-G648)-A648+2*$E$2+1,2*$E$2+1),3)))</f>
        <v>Player 14</v>
      </c>
      <c r="D648" s="9" t="str">
        <f ca="1" t="shared" si="20"/>
        <v>Player 11</v>
      </c>
      <c r="E648" s="9"/>
      <c r="F648" s="9"/>
      <c r="G648" s="5">
        <f>1+MOD(A648+D637-2,2*$E$2+1)</f>
        <v>18</v>
      </c>
    </row>
    <row r="649" spans="1:7" s="5" customFormat="1" ht="24.75" customHeight="1">
      <c r="A649" s="9">
        <v>9</v>
      </c>
      <c r="B649" s="11">
        <f t="shared" si="21"/>
        <v>1</v>
      </c>
      <c r="C649" s="11" t="str">
        <f ca="1">IF(G649=$E$2+1,D638,INDIRECT(ADDRESS(4+MOD(IF(G649&lt;$E$2+1,G649,$E$2+$E$2+2-G649)-A649+2*$E$2+1,2*$E$2+1),3)))</f>
        <v>Player 12</v>
      </c>
      <c r="D649" s="9" t="str">
        <f ca="1" t="shared" si="20"/>
        <v>Player 11</v>
      </c>
      <c r="E649" s="9"/>
      <c r="F649" s="9"/>
      <c r="G649" s="5">
        <f>1+MOD(A649+D637-2,2*$E$2+1)</f>
        <v>19</v>
      </c>
    </row>
    <row r="650" spans="1:7" s="5" customFormat="1" ht="24.75" customHeight="1">
      <c r="A650" s="9">
        <v>10</v>
      </c>
      <c r="B650" s="11">
        <f t="shared" si="21"/>
        <v>1</v>
      </c>
      <c r="C650" s="11" t="str">
        <f ca="1">IF(G650=$E$2+1,D638,INDIRECT(ADDRESS(4+MOD(IF(G650&lt;$E$2+1,G650,$E$2+$E$2+2-G650)-A650+2*$E$2+1,2*$E$2+1),3)))</f>
        <v>Player 11</v>
      </c>
      <c r="D650" s="9" t="str">
        <f ca="1" t="shared" si="20"/>
        <v>Player 10</v>
      </c>
      <c r="E650" s="9"/>
      <c r="F650" s="9"/>
      <c r="G650" s="5">
        <f>1+MOD(A650+D637-2,2*$E$2+1)</f>
        <v>1</v>
      </c>
    </row>
    <row r="651" spans="1:7" s="5" customFormat="1" ht="24.75" customHeight="1">
      <c r="A651" s="9">
        <v>11</v>
      </c>
      <c r="B651" s="11">
        <f t="shared" si="21"/>
        <v>2</v>
      </c>
      <c r="C651" s="11" t="str">
        <f ca="1">IF(G651=$E$2+1,D638,INDIRECT(ADDRESS(4+MOD(IF(G651&lt;$E$2+1,G651,$E$2+$E$2+2-G651)-A651+2*$E$2+1,2*$E$2+1),3)))</f>
        <v>Player 11</v>
      </c>
      <c r="D651" s="9" t="str">
        <f ca="1" t="shared" si="20"/>
        <v>Player 8</v>
      </c>
      <c r="E651" s="9"/>
      <c r="F651" s="9"/>
      <c r="G651" s="5">
        <f>1+MOD(A651+D637-2,2*$E$2+1)</f>
        <v>2</v>
      </c>
    </row>
    <row r="652" spans="1:7" s="5" customFormat="1" ht="24.75" customHeight="1">
      <c r="A652" s="9">
        <v>12</v>
      </c>
      <c r="B652" s="11">
        <f t="shared" si="21"/>
        <v>3</v>
      </c>
      <c r="C652" s="11" t="str">
        <f ca="1">IF(G652=$E$2+1,D638,INDIRECT(ADDRESS(4+MOD(IF(G652&lt;$E$2+1,G652,$E$2+$E$2+2-G652)-A652+2*$E$2+1,2*$E$2+1),3)))</f>
        <v>Player 11</v>
      </c>
      <c r="D652" s="9" t="str">
        <f ca="1" t="shared" si="20"/>
        <v>Player 6</v>
      </c>
      <c r="E652" s="9"/>
      <c r="F652" s="9"/>
      <c r="G652" s="5">
        <f>1+MOD(A652+D637-2,2*$E$2+1)</f>
        <v>3</v>
      </c>
    </row>
    <row r="653" spans="1:7" s="5" customFormat="1" ht="24.75" customHeight="1">
      <c r="A653" s="9">
        <v>13</v>
      </c>
      <c r="B653" s="11">
        <f t="shared" si="21"/>
        <v>4</v>
      </c>
      <c r="C653" s="11" t="str">
        <f ca="1">IF(G653=$E$2+1,D638,INDIRECT(ADDRESS(4+MOD(IF(G653&lt;$E$2+1,G653,$E$2+$E$2+2-G653)-A653+2*$E$2+1,2*$E$2+1),3)))</f>
        <v>Player 11</v>
      </c>
      <c r="D653" s="9" t="str">
        <f ca="1" t="shared" si="20"/>
        <v>Player 4</v>
      </c>
      <c r="E653" s="9"/>
      <c r="F653" s="9"/>
      <c r="G653" s="5">
        <f>1+MOD(A653+D637-2,2*$E$2+1)</f>
        <v>4</v>
      </c>
    </row>
    <row r="654" spans="1:7" s="5" customFormat="1" ht="24.75" customHeight="1">
      <c r="A654" s="9">
        <v>14</v>
      </c>
      <c r="B654" s="11">
        <f t="shared" si="21"/>
        <v>5</v>
      </c>
      <c r="C654" s="11" t="str">
        <f ca="1">IF(G654=$E$2+1,D638,INDIRECT(ADDRESS(4+MOD(IF(G654&lt;$E$2+1,G654,$E$2+$E$2+2-G654)-A654+2*$E$2+1,2*$E$2+1),3)))</f>
        <v>Player 11</v>
      </c>
      <c r="D654" s="9" t="str">
        <f ca="1" t="shared" si="20"/>
        <v>Player 2</v>
      </c>
      <c r="E654" s="9"/>
      <c r="F654" s="9"/>
      <c r="G654" s="5">
        <f>1+MOD(A654+D637-2,2*$E$2+1)</f>
        <v>5</v>
      </c>
    </row>
    <row r="655" spans="1:7" s="5" customFormat="1" ht="24.75" customHeight="1">
      <c r="A655" s="9">
        <v>15</v>
      </c>
      <c r="B655" s="11">
        <f t="shared" si="21"/>
        <v>6</v>
      </c>
      <c r="C655" s="11" t="str">
        <f ca="1">IF(G655=$E$2+1,D638,INDIRECT(ADDRESS(4+MOD(IF(G655&lt;$E$2+1,G655,$E$2+$E$2+2-G655)-A655+2*$E$2+1,2*$E$2+1),3)))</f>
        <v>Player 11</v>
      </c>
      <c r="D655" s="9" t="str">
        <f ca="1" t="shared" si="20"/>
        <v>Player 19 or Rest</v>
      </c>
      <c r="E655" s="9"/>
      <c r="F655" s="9"/>
      <c r="G655" s="5">
        <f>1+MOD(A655+D637-2,2*$E$2+1)</f>
        <v>6</v>
      </c>
    </row>
    <row r="656" spans="1:7" s="5" customFormat="1" ht="24.75" customHeight="1">
      <c r="A656" s="9">
        <v>16</v>
      </c>
      <c r="B656" s="11">
        <f t="shared" si="21"/>
        <v>7</v>
      </c>
      <c r="C656" s="11" t="str">
        <f ca="1">IF(G656=$E$2+1,D638,INDIRECT(ADDRESS(4+MOD(IF(G656&lt;$E$2+1,G656,$E$2+$E$2+2-G656)-A656+2*$E$2+1,2*$E$2+1),3)))</f>
        <v>Player 11</v>
      </c>
      <c r="D656" s="9" t="str">
        <f ca="1" t="shared" si="20"/>
        <v>Player 17</v>
      </c>
      <c r="E656" s="9"/>
      <c r="F656" s="9"/>
      <c r="G656" s="5">
        <f>1+MOD(A656+D637-2,2*$E$2+1)</f>
        <v>7</v>
      </c>
    </row>
    <row r="657" spans="1:7" s="5" customFormat="1" ht="24.75" customHeight="1">
      <c r="A657" s="9">
        <v>17</v>
      </c>
      <c r="B657" s="11">
        <f t="shared" si="21"/>
        <v>8</v>
      </c>
      <c r="C657" s="11" t="str">
        <f ca="1">IF(G657=$E$2+1,D638,INDIRECT(ADDRESS(4+MOD(IF(G657&lt;$E$2+1,G657,$E$2+$E$2+2-G657)-A657+2*$E$2+1,2*$E$2+1),3)))</f>
        <v>Player 11</v>
      </c>
      <c r="D657" s="9" t="str">
        <f ca="1" t="shared" si="20"/>
        <v>Player 15</v>
      </c>
      <c r="E657" s="9"/>
      <c r="F657" s="9"/>
      <c r="G657" s="5">
        <f>1+MOD(A657+D637-2,2*$E$2+1)</f>
        <v>8</v>
      </c>
    </row>
    <row r="658" spans="1:7" s="5" customFormat="1" ht="24.75" customHeight="1">
      <c r="A658" s="9">
        <v>18</v>
      </c>
      <c r="B658" s="11">
        <f t="shared" si="21"/>
        <v>9</v>
      </c>
      <c r="C658" s="11" t="str">
        <f ca="1">IF(G658=$E$2+1,D638,INDIRECT(ADDRESS(4+MOD(IF(G658&lt;$E$2+1,G658,$E$2+$E$2+2-G658)-A658+2*$E$2+1,2*$E$2+1),3)))</f>
        <v>Player 11</v>
      </c>
      <c r="D658" s="9" t="str">
        <f ca="1" t="shared" si="20"/>
        <v>Player 13</v>
      </c>
      <c r="E658" s="9"/>
      <c r="F658" s="9"/>
      <c r="G658" s="5">
        <f>1+MOD(A658+D637-2,2*$E$2+1)</f>
        <v>9</v>
      </c>
    </row>
    <row r="659" spans="1:7" s="5" customFormat="1" ht="24.75" customHeight="1">
      <c r="A659" s="9">
        <v>19</v>
      </c>
      <c r="B659" s="11">
        <f t="shared" si="21"/>
        <v>0</v>
      </c>
      <c r="C659" s="11" t="str">
        <f ca="1">IF(G659=$E$2+1,D638,INDIRECT(ADDRESS(4+MOD(IF(G659&lt;$E$2+1,G659,$E$2+$E$2+2-G659)-A659+2*$E$2+1,2*$E$2+1),3)))</f>
        <v>Player 11</v>
      </c>
      <c r="D659" s="9" t="str">
        <f ca="1" t="shared" si="20"/>
        <v>Rest</v>
      </c>
      <c r="E659" s="9"/>
      <c r="F659" s="9"/>
      <c r="G659" s="5">
        <f>1+MOD(A659+D637-2,2*$E$2+1)</f>
        <v>10</v>
      </c>
    </row>
    <row r="660" s="5" customFormat="1" ht="24.75" customHeight="1">
      <c r="F660" s="6"/>
    </row>
    <row r="661" s="5" customFormat="1" ht="24.75" customHeight="1">
      <c r="F661" s="6"/>
    </row>
    <row r="662" s="5" customFormat="1" ht="24.75" customHeight="1">
      <c r="F662" s="6"/>
    </row>
    <row r="663" s="5" customFormat="1" ht="24.75" customHeight="1">
      <c r="F663" s="6"/>
    </row>
    <row r="664" spans="1:4" s="5" customFormat="1" ht="24.75" customHeight="1">
      <c r="A664" s="5" t="s">
        <v>29</v>
      </c>
      <c r="C664" s="7" t="s">
        <v>30</v>
      </c>
      <c r="D664" s="8">
        <v>12</v>
      </c>
    </row>
    <row r="665" spans="3:4" s="5" customFormat="1" ht="24.75" customHeight="1">
      <c r="C665" s="7" t="s">
        <v>31</v>
      </c>
      <c r="D665" s="8" t="str">
        <f ca="1">INDIRECT(ADDRESS(3+D664,3))</f>
        <v>Player 12</v>
      </c>
    </row>
    <row r="666" s="5" customFormat="1" ht="24.75" customHeight="1"/>
    <row r="667" spans="1:7" s="5" customFormat="1" ht="24.75" customHeight="1">
      <c r="A667" s="9" t="s">
        <v>36</v>
      </c>
      <c r="B667" s="16" t="s">
        <v>5</v>
      </c>
      <c r="C667" s="11" t="s">
        <v>11</v>
      </c>
      <c r="D667" s="9" t="s">
        <v>10</v>
      </c>
      <c r="E667" s="10" t="s">
        <v>3</v>
      </c>
      <c r="F667" s="9" t="s">
        <v>4</v>
      </c>
      <c r="G667" s="5" t="s">
        <v>32</v>
      </c>
    </row>
    <row r="668" spans="1:7" s="5" customFormat="1" ht="24.75" customHeight="1">
      <c r="A668" s="9">
        <v>1</v>
      </c>
      <c r="B668" s="11">
        <f>IF(G668=$E$2+1,0,IF(G668&lt;$E$2+1,G668,$E$2+$E$2+2-G668))</f>
        <v>8</v>
      </c>
      <c r="C668" s="11" t="str">
        <f ca="1">IF(G668=$E$2+1,D665,INDIRECT(ADDRESS(4+MOD(IF(G668&lt;$E$2+1,G668,$E$2+$E$2+2-G668)-A668+2*$E$2+1,2*$E$2+1),3)))</f>
        <v>Player 8</v>
      </c>
      <c r="D668" s="9" t="str">
        <f aca="true" ca="1" t="shared" si="22" ref="D668:D686">IF(G668=$E$2+1,$F$3,INDIRECT(ADDRESS(4+MOD(IF(G668&lt;$E$2+1,$E$2+$E$2+2-G668,G668)-A668+2*$E$2+1,2*$E$2+1),3)))</f>
        <v>Player 12</v>
      </c>
      <c r="E668" s="10"/>
      <c r="F668" s="9"/>
      <c r="G668" s="5">
        <f>1+MOD(A668+D664-2,2*$E$2+1)</f>
        <v>12</v>
      </c>
    </row>
    <row r="669" spans="1:7" s="5" customFormat="1" ht="24.75" customHeight="1">
      <c r="A669" s="9">
        <v>2</v>
      </c>
      <c r="B669" s="11">
        <f aca="true" t="shared" si="23" ref="B669:B686">IF(G669=$E$2+1,0,IF(G669&lt;$E$2+1,G669,$E$2+$E$2+2-G669))</f>
        <v>7</v>
      </c>
      <c r="C669" s="11" t="str">
        <f ca="1">IF(G669=$E$2+1,D665,INDIRECT(ADDRESS(4+MOD(IF(G669&lt;$E$2+1,G669,$E$2+$E$2+2-G669)-A669+2*$E$2+1,2*$E$2+1),3)))</f>
        <v>Player 6</v>
      </c>
      <c r="D669" s="9" t="str">
        <f ca="1" t="shared" si="22"/>
        <v>Player 12</v>
      </c>
      <c r="E669" s="10"/>
      <c r="F669" s="9"/>
      <c r="G669" s="5">
        <f>1+MOD(A669+D664-2,2*$E$2+1)</f>
        <v>13</v>
      </c>
    </row>
    <row r="670" spans="1:7" s="5" customFormat="1" ht="24.75" customHeight="1">
      <c r="A670" s="9">
        <v>3</v>
      </c>
      <c r="B670" s="11">
        <f t="shared" si="23"/>
        <v>6</v>
      </c>
      <c r="C670" s="11" t="str">
        <f ca="1">IF(G670=$E$2+1,D665,INDIRECT(ADDRESS(4+MOD(IF(G670&lt;$E$2+1,G670,$E$2+$E$2+2-G670)-A670+2*$E$2+1,2*$E$2+1),3)))</f>
        <v>Player 4</v>
      </c>
      <c r="D670" s="9" t="str">
        <f ca="1" t="shared" si="22"/>
        <v>Player 12</v>
      </c>
      <c r="E670" s="9"/>
      <c r="F670" s="9"/>
      <c r="G670" s="5">
        <f>1+MOD(A670+D664-2,2*$E$2+1)</f>
        <v>14</v>
      </c>
    </row>
    <row r="671" spans="1:7" s="5" customFormat="1" ht="24.75" customHeight="1">
      <c r="A671" s="9">
        <v>4</v>
      </c>
      <c r="B671" s="11">
        <f t="shared" si="23"/>
        <v>5</v>
      </c>
      <c r="C671" s="11" t="str">
        <f ca="1">IF(G671=$E$2+1,D665,INDIRECT(ADDRESS(4+MOD(IF(G671&lt;$E$2+1,G671,$E$2+$E$2+2-G671)-A671+2*$E$2+1,2*$E$2+1),3)))</f>
        <v>Player 2</v>
      </c>
      <c r="D671" s="9" t="str">
        <f ca="1" t="shared" si="22"/>
        <v>Player 12</v>
      </c>
      <c r="E671" s="9"/>
      <c r="F671" s="9"/>
      <c r="G671" s="5">
        <f>1+MOD(A671+D664-2,2*$E$2+1)</f>
        <v>15</v>
      </c>
    </row>
    <row r="672" spans="1:7" s="5" customFormat="1" ht="24.75" customHeight="1">
      <c r="A672" s="9">
        <v>5</v>
      </c>
      <c r="B672" s="11">
        <f t="shared" si="23"/>
        <v>4</v>
      </c>
      <c r="C672" s="11" t="str">
        <f ca="1">IF(G672=$E$2+1,D665,INDIRECT(ADDRESS(4+MOD(IF(G672&lt;$E$2+1,G672,$E$2+$E$2+2-G672)-A672+2*$E$2+1,2*$E$2+1),3)))</f>
        <v>Player 19 or Rest</v>
      </c>
      <c r="D672" s="9" t="str">
        <f ca="1" t="shared" si="22"/>
        <v>Player 12</v>
      </c>
      <c r="E672" s="9"/>
      <c r="F672" s="9"/>
      <c r="G672" s="5">
        <f>1+MOD(A672+D664-2,2*$E$2+1)</f>
        <v>16</v>
      </c>
    </row>
    <row r="673" spans="1:7" s="5" customFormat="1" ht="24.75" customHeight="1">
      <c r="A673" s="9">
        <v>6</v>
      </c>
      <c r="B673" s="11">
        <f t="shared" si="23"/>
        <v>3</v>
      </c>
      <c r="C673" s="11" t="str">
        <f ca="1">IF(G673=$E$2+1,D665,INDIRECT(ADDRESS(4+MOD(IF(G673&lt;$E$2+1,G673,$E$2+$E$2+2-G673)-A673+2*$E$2+1,2*$E$2+1),3)))</f>
        <v>Player 17</v>
      </c>
      <c r="D673" s="9" t="str">
        <f ca="1" t="shared" si="22"/>
        <v>Player 12</v>
      </c>
      <c r="E673" s="9"/>
      <c r="F673" s="9"/>
      <c r="G673" s="5">
        <f>1+MOD(A673+D664-2,2*$E$2+1)</f>
        <v>17</v>
      </c>
    </row>
    <row r="674" spans="1:7" s="5" customFormat="1" ht="24.75" customHeight="1">
      <c r="A674" s="9">
        <v>7</v>
      </c>
      <c r="B674" s="11">
        <f t="shared" si="23"/>
        <v>2</v>
      </c>
      <c r="C674" s="11" t="str">
        <f ca="1">IF(G674=$E$2+1,D665,INDIRECT(ADDRESS(4+MOD(IF(G674&lt;$E$2+1,G674,$E$2+$E$2+2-G674)-A674+2*$E$2+1,2*$E$2+1),3)))</f>
        <v>Player 15</v>
      </c>
      <c r="D674" s="9" t="str">
        <f ca="1" t="shared" si="22"/>
        <v>Player 12</v>
      </c>
      <c r="E674" s="9"/>
      <c r="F674" s="9"/>
      <c r="G674" s="5">
        <f>1+MOD(A674+D664-2,2*$E$2+1)</f>
        <v>18</v>
      </c>
    </row>
    <row r="675" spans="1:7" s="5" customFormat="1" ht="24.75" customHeight="1">
      <c r="A675" s="9">
        <v>8</v>
      </c>
      <c r="B675" s="11">
        <f t="shared" si="23"/>
        <v>1</v>
      </c>
      <c r="C675" s="11" t="str">
        <f ca="1">IF(G675=$E$2+1,D665,INDIRECT(ADDRESS(4+MOD(IF(G675&lt;$E$2+1,G675,$E$2+$E$2+2-G675)-A675+2*$E$2+1,2*$E$2+1),3)))</f>
        <v>Player 13</v>
      </c>
      <c r="D675" s="9" t="str">
        <f ca="1" t="shared" si="22"/>
        <v>Player 12</v>
      </c>
      <c r="E675" s="9"/>
      <c r="F675" s="9"/>
      <c r="G675" s="5">
        <f>1+MOD(A675+D664-2,2*$E$2+1)</f>
        <v>19</v>
      </c>
    </row>
    <row r="676" spans="1:7" s="5" customFormat="1" ht="24.75" customHeight="1">
      <c r="A676" s="9">
        <v>9</v>
      </c>
      <c r="B676" s="11">
        <f t="shared" si="23"/>
        <v>1</v>
      </c>
      <c r="C676" s="11" t="str">
        <f ca="1">IF(G676=$E$2+1,D665,INDIRECT(ADDRESS(4+MOD(IF(G676&lt;$E$2+1,G676,$E$2+$E$2+2-G676)-A676+2*$E$2+1,2*$E$2+1),3)))</f>
        <v>Player 12</v>
      </c>
      <c r="D676" s="9" t="str">
        <f ca="1" t="shared" si="22"/>
        <v>Player 11</v>
      </c>
      <c r="E676" s="9"/>
      <c r="F676" s="9"/>
      <c r="G676" s="5">
        <f>1+MOD(A676+D664-2,2*$E$2+1)</f>
        <v>1</v>
      </c>
    </row>
    <row r="677" spans="1:7" s="5" customFormat="1" ht="24.75" customHeight="1">
      <c r="A677" s="9">
        <v>10</v>
      </c>
      <c r="B677" s="11">
        <f t="shared" si="23"/>
        <v>2</v>
      </c>
      <c r="C677" s="11" t="str">
        <f ca="1">IF(G677=$E$2+1,D665,INDIRECT(ADDRESS(4+MOD(IF(G677&lt;$E$2+1,G677,$E$2+$E$2+2-G677)-A677+2*$E$2+1,2*$E$2+1),3)))</f>
        <v>Player 12</v>
      </c>
      <c r="D677" s="9" t="str">
        <f ca="1" t="shared" si="22"/>
        <v>Player 9</v>
      </c>
      <c r="E677" s="9"/>
      <c r="F677" s="9"/>
      <c r="G677" s="5">
        <f>1+MOD(A677+D664-2,2*$E$2+1)</f>
        <v>2</v>
      </c>
    </row>
    <row r="678" spans="1:7" s="5" customFormat="1" ht="24.75" customHeight="1">
      <c r="A678" s="9">
        <v>11</v>
      </c>
      <c r="B678" s="11">
        <f t="shared" si="23"/>
        <v>3</v>
      </c>
      <c r="C678" s="11" t="str">
        <f ca="1">IF(G678=$E$2+1,D665,INDIRECT(ADDRESS(4+MOD(IF(G678&lt;$E$2+1,G678,$E$2+$E$2+2-G678)-A678+2*$E$2+1,2*$E$2+1),3)))</f>
        <v>Player 12</v>
      </c>
      <c r="D678" s="9" t="str">
        <f ca="1" t="shared" si="22"/>
        <v>Player 7</v>
      </c>
      <c r="E678" s="9"/>
      <c r="F678" s="9"/>
      <c r="G678" s="5">
        <f>1+MOD(A678+D664-2,2*$E$2+1)</f>
        <v>3</v>
      </c>
    </row>
    <row r="679" spans="1:7" s="5" customFormat="1" ht="24.75" customHeight="1">
      <c r="A679" s="9">
        <v>12</v>
      </c>
      <c r="B679" s="11">
        <f t="shared" si="23"/>
        <v>4</v>
      </c>
      <c r="C679" s="11" t="str">
        <f ca="1">IF(G679=$E$2+1,D665,INDIRECT(ADDRESS(4+MOD(IF(G679&lt;$E$2+1,G679,$E$2+$E$2+2-G679)-A679+2*$E$2+1,2*$E$2+1),3)))</f>
        <v>Player 12</v>
      </c>
      <c r="D679" s="9" t="str">
        <f ca="1" t="shared" si="22"/>
        <v>Player 5</v>
      </c>
      <c r="E679" s="9"/>
      <c r="F679" s="9"/>
      <c r="G679" s="5">
        <f>1+MOD(A679+D664-2,2*$E$2+1)</f>
        <v>4</v>
      </c>
    </row>
    <row r="680" spans="1:7" s="5" customFormat="1" ht="24.75" customHeight="1">
      <c r="A680" s="9">
        <v>13</v>
      </c>
      <c r="B680" s="11">
        <f t="shared" si="23"/>
        <v>5</v>
      </c>
      <c r="C680" s="11" t="str">
        <f ca="1">IF(G680=$E$2+1,D665,INDIRECT(ADDRESS(4+MOD(IF(G680&lt;$E$2+1,G680,$E$2+$E$2+2-G680)-A680+2*$E$2+1,2*$E$2+1),3)))</f>
        <v>Player 12</v>
      </c>
      <c r="D680" s="9" t="str">
        <f ca="1" t="shared" si="22"/>
        <v>Player 3</v>
      </c>
      <c r="E680" s="9"/>
      <c r="F680" s="9"/>
      <c r="G680" s="5">
        <f>1+MOD(A680+D664-2,2*$E$2+1)</f>
        <v>5</v>
      </c>
    </row>
    <row r="681" spans="1:7" s="5" customFormat="1" ht="24.75" customHeight="1">
      <c r="A681" s="9">
        <v>14</v>
      </c>
      <c r="B681" s="11">
        <f t="shared" si="23"/>
        <v>6</v>
      </c>
      <c r="C681" s="11" t="str">
        <f ca="1">IF(G681=$E$2+1,D665,INDIRECT(ADDRESS(4+MOD(IF(G681&lt;$E$2+1,G681,$E$2+$E$2+2-G681)-A681+2*$E$2+1,2*$E$2+1),3)))</f>
        <v>Player 12</v>
      </c>
      <c r="D681" s="9" t="str">
        <f ca="1" t="shared" si="22"/>
        <v>Player 1</v>
      </c>
      <c r="E681" s="9"/>
      <c r="F681" s="9"/>
      <c r="G681" s="5">
        <f>1+MOD(A681+D664-2,2*$E$2+1)</f>
        <v>6</v>
      </c>
    </row>
    <row r="682" spans="1:7" s="5" customFormat="1" ht="24.75" customHeight="1">
      <c r="A682" s="9">
        <v>15</v>
      </c>
      <c r="B682" s="11">
        <f t="shared" si="23"/>
        <v>7</v>
      </c>
      <c r="C682" s="11" t="str">
        <f ca="1">IF(G682=$E$2+1,D665,INDIRECT(ADDRESS(4+MOD(IF(G682&lt;$E$2+1,G682,$E$2+$E$2+2-G682)-A682+2*$E$2+1,2*$E$2+1),3)))</f>
        <v>Player 12</v>
      </c>
      <c r="D682" s="9" t="str">
        <f ca="1" t="shared" si="22"/>
        <v>Player 18</v>
      </c>
      <c r="E682" s="9"/>
      <c r="F682" s="9"/>
      <c r="G682" s="5">
        <f>1+MOD(A682+D664-2,2*$E$2+1)</f>
        <v>7</v>
      </c>
    </row>
    <row r="683" spans="1:7" s="5" customFormat="1" ht="24.75" customHeight="1">
      <c r="A683" s="9">
        <v>16</v>
      </c>
      <c r="B683" s="11">
        <f t="shared" si="23"/>
        <v>8</v>
      </c>
      <c r="C683" s="11" t="str">
        <f ca="1">IF(G683=$E$2+1,D665,INDIRECT(ADDRESS(4+MOD(IF(G683&lt;$E$2+1,G683,$E$2+$E$2+2-G683)-A683+2*$E$2+1,2*$E$2+1),3)))</f>
        <v>Player 12</v>
      </c>
      <c r="D683" s="9" t="str">
        <f ca="1" t="shared" si="22"/>
        <v>Player 16</v>
      </c>
      <c r="E683" s="9"/>
      <c r="F683" s="9"/>
      <c r="G683" s="5">
        <f>1+MOD(A683+D664-2,2*$E$2+1)</f>
        <v>8</v>
      </c>
    </row>
    <row r="684" spans="1:7" s="5" customFormat="1" ht="24.75" customHeight="1">
      <c r="A684" s="9">
        <v>17</v>
      </c>
      <c r="B684" s="11">
        <f t="shared" si="23"/>
        <v>9</v>
      </c>
      <c r="C684" s="11" t="str">
        <f ca="1">IF(G684=$E$2+1,D665,INDIRECT(ADDRESS(4+MOD(IF(G684&lt;$E$2+1,G684,$E$2+$E$2+2-G684)-A684+2*$E$2+1,2*$E$2+1),3)))</f>
        <v>Player 12</v>
      </c>
      <c r="D684" s="9" t="str">
        <f ca="1" t="shared" si="22"/>
        <v>Player 14</v>
      </c>
      <c r="E684" s="9"/>
      <c r="F684" s="9"/>
      <c r="G684" s="5">
        <f>1+MOD(A684+D664-2,2*$E$2+1)</f>
        <v>9</v>
      </c>
    </row>
    <row r="685" spans="1:7" s="5" customFormat="1" ht="24.75" customHeight="1">
      <c r="A685" s="9">
        <v>18</v>
      </c>
      <c r="B685" s="11">
        <f t="shared" si="23"/>
        <v>0</v>
      </c>
      <c r="C685" s="11" t="str">
        <f ca="1">IF(G685=$E$2+1,D665,INDIRECT(ADDRESS(4+MOD(IF(G685&lt;$E$2+1,G685,$E$2+$E$2+2-G685)-A685+2*$E$2+1,2*$E$2+1),3)))</f>
        <v>Player 12</v>
      </c>
      <c r="D685" s="9" t="str">
        <f ca="1" t="shared" si="22"/>
        <v>Rest</v>
      </c>
      <c r="E685" s="9"/>
      <c r="F685" s="9"/>
      <c r="G685" s="5">
        <f>1+MOD(A685+D664-2,2*$E$2+1)</f>
        <v>10</v>
      </c>
    </row>
    <row r="686" spans="1:7" s="5" customFormat="1" ht="24.75" customHeight="1">
      <c r="A686" s="9">
        <v>19</v>
      </c>
      <c r="B686" s="11">
        <f t="shared" si="23"/>
        <v>9</v>
      </c>
      <c r="C686" s="11" t="str">
        <f ca="1">IF(G686=$E$2+1,D665,INDIRECT(ADDRESS(4+MOD(IF(G686&lt;$E$2+1,G686,$E$2+$E$2+2-G686)-A686+2*$E$2+1,2*$E$2+1),3)))</f>
        <v>Player 10</v>
      </c>
      <c r="D686" s="9" t="str">
        <f ca="1" t="shared" si="22"/>
        <v>Player 12</v>
      </c>
      <c r="E686" s="9"/>
      <c r="F686" s="9"/>
      <c r="G686" s="5">
        <f>1+MOD(A686+D664-2,2*$E$2+1)</f>
        <v>11</v>
      </c>
    </row>
    <row r="687" s="5" customFormat="1" ht="24.75" customHeight="1">
      <c r="F687" s="6"/>
    </row>
    <row r="688" s="5" customFormat="1" ht="24.75" customHeight="1">
      <c r="F688" s="6"/>
    </row>
    <row r="689" s="5" customFormat="1" ht="24.75" customHeight="1">
      <c r="F689" s="6"/>
    </row>
    <row r="690" s="5" customFormat="1" ht="24.75" customHeight="1">
      <c r="F690" s="6"/>
    </row>
    <row r="691" spans="1:4" s="5" customFormat="1" ht="24.75" customHeight="1">
      <c r="A691" s="5" t="s">
        <v>29</v>
      </c>
      <c r="C691" s="7" t="s">
        <v>30</v>
      </c>
      <c r="D691" s="8">
        <v>13</v>
      </c>
    </row>
    <row r="692" spans="3:4" s="5" customFormat="1" ht="24.75" customHeight="1">
      <c r="C692" s="7" t="s">
        <v>31</v>
      </c>
      <c r="D692" s="8" t="str">
        <f ca="1">INDIRECT(ADDRESS(3+D691,3))</f>
        <v>Player 13</v>
      </c>
    </row>
    <row r="693" s="5" customFormat="1" ht="24.75" customHeight="1"/>
    <row r="694" spans="1:7" s="5" customFormat="1" ht="24.75" customHeight="1">
      <c r="A694" s="9" t="s">
        <v>36</v>
      </c>
      <c r="B694" s="16" t="s">
        <v>5</v>
      </c>
      <c r="C694" s="11" t="s">
        <v>11</v>
      </c>
      <c r="D694" s="9" t="s">
        <v>10</v>
      </c>
      <c r="E694" s="10" t="s">
        <v>3</v>
      </c>
      <c r="F694" s="9" t="s">
        <v>4</v>
      </c>
      <c r="G694" s="5" t="s">
        <v>32</v>
      </c>
    </row>
    <row r="695" spans="1:7" s="5" customFormat="1" ht="24.75" customHeight="1">
      <c r="A695" s="9">
        <v>1</v>
      </c>
      <c r="B695" s="11">
        <f>IF(G695=$E$2+1,0,IF(G695&lt;$E$2+1,G695,$E$2+$E$2+2-G695))</f>
        <v>7</v>
      </c>
      <c r="C695" s="11" t="str">
        <f ca="1">IF(G695=$E$2+1,D692,INDIRECT(ADDRESS(4+MOD(IF(G695&lt;$E$2+1,G695,$E$2+$E$2+2-G695)-A695+2*$E$2+1,2*$E$2+1),3)))</f>
        <v>Player 7</v>
      </c>
      <c r="D695" s="9" t="str">
        <f aca="true" ca="1" t="shared" si="24" ref="D695:D713">IF(G695=$E$2+1,$F$3,INDIRECT(ADDRESS(4+MOD(IF(G695&lt;$E$2+1,$E$2+$E$2+2-G695,G695)-A695+2*$E$2+1,2*$E$2+1),3)))</f>
        <v>Player 13</v>
      </c>
      <c r="E695" s="10"/>
      <c r="F695" s="9"/>
      <c r="G695" s="5">
        <f>1+MOD(A695+D691-2,2*$E$2+1)</f>
        <v>13</v>
      </c>
    </row>
    <row r="696" spans="1:7" s="5" customFormat="1" ht="24.75" customHeight="1">
      <c r="A696" s="9">
        <v>2</v>
      </c>
      <c r="B696" s="11">
        <f aca="true" t="shared" si="25" ref="B696:B713">IF(G696=$E$2+1,0,IF(G696&lt;$E$2+1,G696,$E$2+$E$2+2-G696))</f>
        <v>6</v>
      </c>
      <c r="C696" s="11" t="str">
        <f ca="1">IF(G696=$E$2+1,D692,INDIRECT(ADDRESS(4+MOD(IF(G696&lt;$E$2+1,G696,$E$2+$E$2+2-G696)-A696+2*$E$2+1,2*$E$2+1),3)))</f>
        <v>Player 5</v>
      </c>
      <c r="D696" s="9" t="str">
        <f ca="1" t="shared" si="24"/>
        <v>Player 13</v>
      </c>
      <c r="E696" s="10"/>
      <c r="F696" s="9"/>
      <c r="G696" s="5">
        <f>1+MOD(A696+D691-2,2*$E$2+1)</f>
        <v>14</v>
      </c>
    </row>
    <row r="697" spans="1:7" s="5" customFormat="1" ht="24.75" customHeight="1">
      <c r="A697" s="9">
        <v>3</v>
      </c>
      <c r="B697" s="11">
        <f t="shared" si="25"/>
        <v>5</v>
      </c>
      <c r="C697" s="11" t="str">
        <f ca="1">IF(G697=$E$2+1,D692,INDIRECT(ADDRESS(4+MOD(IF(G697&lt;$E$2+1,G697,$E$2+$E$2+2-G697)-A697+2*$E$2+1,2*$E$2+1),3)))</f>
        <v>Player 3</v>
      </c>
      <c r="D697" s="9" t="str">
        <f ca="1" t="shared" si="24"/>
        <v>Player 13</v>
      </c>
      <c r="E697" s="9"/>
      <c r="F697" s="9"/>
      <c r="G697" s="5">
        <f>1+MOD(A697+D691-2,2*$E$2+1)</f>
        <v>15</v>
      </c>
    </row>
    <row r="698" spans="1:7" s="5" customFormat="1" ht="24.75" customHeight="1">
      <c r="A698" s="9">
        <v>4</v>
      </c>
      <c r="B698" s="11">
        <f t="shared" si="25"/>
        <v>4</v>
      </c>
      <c r="C698" s="11" t="str">
        <f ca="1">IF(G698=$E$2+1,D692,INDIRECT(ADDRESS(4+MOD(IF(G698&lt;$E$2+1,G698,$E$2+$E$2+2-G698)-A698+2*$E$2+1,2*$E$2+1),3)))</f>
        <v>Player 1</v>
      </c>
      <c r="D698" s="9" t="str">
        <f ca="1" t="shared" si="24"/>
        <v>Player 13</v>
      </c>
      <c r="E698" s="9"/>
      <c r="F698" s="9"/>
      <c r="G698" s="5">
        <f>1+MOD(A698+D691-2,2*$E$2+1)</f>
        <v>16</v>
      </c>
    </row>
    <row r="699" spans="1:7" s="5" customFormat="1" ht="24.75" customHeight="1">
      <c r="A699" s="9">
        <v>5</v>
      </c>
      <c r="B699" s="11">
        <f t="shared" si="25"/>
        <v>3</v>
      </c>
      <c r="C699" s="11" t="str">
        <f ca="1">IF(G699=$E$2+1,D692,INDIRECT(ADDRESS(4+MOD(IF(G699&lt;$E$2+1,G699,$E$2+$E$2+2-G699)-A699+2*$E$2+1,2*$E$2+1),3)))</f>
        <v>Player 18</v>
      </c>
      <c r="D699" s="9" t="str">
        <f ca="1" t="shared" si="24"/>
        <v>Player 13</v>
      </c>
      <c r="E699" s="9"/>
      <c r="F699" s="9"/>
      <c r="G699" s="5">
        <f>1+MOD(A699+D691-2,2*$E$2+1)</f>
        <v>17</v>
      </c>
    </row>
    <row r="700" spans="1:7" s="5" customFormat="1" ht="24.75" customHeight="1">
      <c r="A700" s="9">
        <v>6</v>
      </c>
      <c r="B700" s="11">
        <f t="shared" si="25"/>
        <v>2</v>
      </c>
      <c r="C700" s="11" t="str">
        <f ca="1">IF(G700=$E$2+1,D692,INDIRECT(ADDRESS(4+MOD(IF(G700&lt;$E$2+1,G700,$E$2+$E$2+2-G700)-A700+2*$E$2+1,2*$E$2+1),3)))</f>
        <v>Player 16</v>
      </c>
      <c r="D700" s="9" t="str">
        <f ca="1" t="shared" si="24"/>
        <v>Player 13</v>
      </c>
      <c r="E700" s="9"/>
      <c r="F700" s="9"/>
      <c r="G700" s="5">
        <f>1+MOD(A700+D691-2,2*$E$2+1)</f>
        <v>18</v>
      </c>
    </row>
    <row r="701" spans="1:7" s="5" customFormat="1" ht="24.75" customHeight="1">
      <c r="A701" s="9">
        <v>7</v>
      </c>
      <c r="B701" s="11">
        <f t="shared" si="25"/>
        <v>1</v>
      </c>
      <c r="C701" s="11" t="str">
        <f ca="1">IF(G701=$E$2+1,D692,INDIRECT(ADDRESS(4+MOD(IF(G701&lt;$E$2+1,G701,$E$2+$E$2+2-G701)-A701+2*$E$2+1,2*$E$2+1),3)))</f>
        <v>Player 14</v>
      </c>
      <c r="D701" s="9" t="str">
        <f ca="1" t="shared" si="24"/>
        <v>Player 13</v>
      </c>
      <c r="E701" s="9"/>
      <c r="F701" s="9"/>
      <c r="G701" s="5">
        <f>1+MOD(A701+D691-2,2*$E$2+1)</f>
        <v>19</v>
      </c>
    </row>
    <row r="702" spans="1:7" s="5" customFormat="1" ht="24.75" customHeight="1">
      <c r="A702" s="9">
        <v>8</v>
      </c>
      <c r="B702" s="11">
        <f t="shared" si="25"/>
        <v>1</v>
      </c>
      <c r="C702" s="11" t="str">
        <f ca="1">IF(G702=$E$2+1,D692,INDIRECT(ADDRESS(4+MOD(IF(G702&lt;$E$2+1,G702,$E$2+$E$2+2-G702)-A702+2*$E$2+1,2*$E$2+1),3)))</f>
        <v>Player 13</v>
      </c>
      <c r="D702" s="9" t="str">
        <f ca="1" t="shared" si="24"/>
        <v>Player 12</v>
      </c>
      <c r="E702" s="9"/>
      <c r="F702" s="9"/>
      <c r="G702" s="5">
        <f>1+MOD(A702+D691-2,2*$E$2+1)</f>
        <v>1</v>
      </c>
    </row>
    <row r="703" spans="1:7" s="5" customFormat="1" ht="24.75" customHeight="1">
      <c r="A703" s="9">
        <v>9</v>
      </c>
      <c r="B703" s="11">
        <f t="shared" si="25"/>
        <v>2</v>
      </c>
      <c r="C703" s="11" t="str">
        <f ca="1">IF(G703=$E$2+1,D692,INDIRECT(ADDRESS(4+MOD(IF(G703&lt;$E$2+1,G703,$E$2+$E$2+2-G703)-A703+2*$E$2+1,2*$E$2+1),3)))</f>
        <v>Player 13</v>
      </c>
      <c r="D703" s="9" t="str">
        <f ca="1" t="shared" si="24"/>
        <v>Player 10</v>
      </c>
      <c r="E703" s="9"/>
      <c r="F703" s="9"/>
      <c r="G703" s="5">
        <f>1+MOD(A703+D691-2,2*$E$2+1)</f>
        <v>2</v>
      </c>
    </row>
    <row r="704" spans="1:7" s="5" customFormat="1" ht="24.75" customHeight="1">
      <c r="A704" s="9">
        <v>10</v>
      </c>
      <c r="B704" s="11">
        <f t="shared" si="25"/>
        <v>3</v>
      </c>
      <c r="C704" s="11" t="str">
        <f ca="1">IF(G704=$E$2+1,D692,INDIRECT(ADDRESS(4+MOD(IF(G704&lt;$E$2+1,G704,$E$2+$E$2+2-G704)-A704+2*$E$2+1,2*$E$2+1),3)))</f>
        <v>Player 13</v>
      </c>
      <c r="D704" s="9" t="str">
        <f ca="1" t="shared" si="24"/>
        <v>Player 8</v>
      </c>
      <c r="E704" s="9"/>
      <c r="F704" s="9"/>
      <c r="G704" s="5">
        <f>1+MOD(A704+D691-2,2*$E$2+1)</f>
        <v>3</v>
      </c>
    </row>
    <row r="705" spans="1:7" s="5" customFormat="1" ht="24.75" customHeight="1">
      <c r="A705" s="9">
        <v>11</v>
      </c>
      <c r="B705" s="11">
        <f t="shared" si="25"/>
        <v>4</v>
      </c>
      <c r="C705" s="11" t="str">
        <f ca="1">IF(G705=$E$2+1,D692,INDIRECT(ADDRESS(4+MOD(IF(G705&lt;$E$2+1,G705,$E$2+$E$2+2-G705)-A705+2*$E$2+1,2*$E$2+1),3)))</f>
        <v>Player 13</v>
      </c>
      <c r="D705" s="9" t="str">
        <f ca="1" t="shared" si="24"/>
        <v>Player 6</v>
      </c>
      <c r="E705" s="9"/>
      <c r="F705" s="9"/>
      <c r="G705" s="5">
        <f>1+MOD(A705+D691-2,2*$E$2+1)</f>
        <v>4</v>
      </c>
    </row>
    <row r="706" spans="1:7" s="5" customFormat="1" ht="24.75" customHeight="1">
      <c r="A706" s="9">
        <v>12</v>
      </c>
      <c r="B706" s="11">
        <f t="shared" si="25"/>
        <v>5</v>
      </c>
      <c r="C706" s="11" t="str">
        <f ca="1">IF(G706=$E$2+1,D692,INDIRECT(ADDRESS(4+MOD(IF(G706&lt;$E$2+1,G706,$E$2+$E$2+2-G706)-A706+2*$E$2+1,2*$E$2+1),3)))</f>
        <v>Player 13</v>
      </c>
      <c r="D706" s="9" t="str">
        <f ca="1" t="shared" si="24"/>
        <v>Player 4</v>
      </c>
      <c r="E706" s="9"/>
      <c r="F706" s="9"/>
      <c r="G706" s="5">
        <f>1+MOD(A706+D691-2,2*$E$2+1)</f>
        <v>5</v>
      </c>
    </row>
    <row r="707" spans="1:7" s="5" customFormat="1" ht="24.75" customHeight="1">
      <c r="A707" s="9">
        <v>13</v>
      </c>
      <c r="B707" s="11">
        <f t="shared" si="25"/>
        <v>6</v>
      </c>
      <c r="C707" s="11" t="str">
        <f ca="1">IF(G707=$E$2+1,D692,INDIRECT(ADDRESS(4+MOD(IF(G707&lt;$E$2+1,G707,$E$2+$E$2+2-G707)-A707+2*$E$2+1,2*$E$2+1),3)))</f>
        <v>Player 13</v>
      </c>
      <c r="D707" s="9" t="str">
        <f ca="1" t="shared" si="24"/>
        <v>Player 2</v>
      </c>
      <c r="E707" s="9"/>
      <c r="F707" s="9"/>
      <c r="G707" s="5">
        <f>1+MOD(A707+D691-2,2*$E$2+1)</f>
        <v>6</v>
      </c>
    </row>
    <row r="708" spans="1:7" s="5" customFormat="1" ht="24.75" customHeight="1">
      <c r="A708" s="9">
        <v>14</v>
      </c>
      <c r="B708" s="11">
        <f t="shared" si="25"/>
        <v>7</v>
      </c>
      <c r="C708" s="11" t="str">
        <f ca="1">IF(G708=$E$2+1,D692,INDIRECT(ADDRESS(4+MOD(IF(G708&lt;$E$2+1,G708,$E$2+$E$2+2-G708)-A708+2*$E$2+1,2*$E$2+1),3)))</f>
        <v>Player 13</v>
      </c>
      <c r="D708" s="9" t="str">
        <f ca="1" t="shared" si="24"/>
        <v>Player 19 or Rest</v>
      </c>
      <c r="E708" s="9"/>
      <c r="F708" s="9"/>
      <c r="G708" s="5">
        <f>1+MOD(A708+D691-2,2*$E$2+1)</f>
        <v>7</v>
      </c>
    </row>
    <row r="709" spans="1:7" s="5" customFormat="1" ht="24.75" customHeight="1">
      <c r="A709" s="9">
        <v>15</v>
      </c>
      <c r="B709" s="11">
        <f t="shared" si="25"/>
        <v>8</v>
      </c>
      <c r="C709" s="11" t="str">
        <f ca="1">IF(G709=$E$2+1,D692,INDIRECT(ADDRESS(4+MOD(IF(G709&lt;$E$2+1,G709,$E$2+$E$2+2-G709)-A709+2*$E$2+1,2*$E$2+1),3)))</f>
        <v>Player 13</v>
      </c>
      <c r="D709" s="9" t="str">
        <f ca="1" t="shared" si="24"/>
        <v>Player 17</v>
      </c>
      <c r="E709" s="9"/>
      <c r="F709" s="9"/>
      <c r="G709" s="5">
        <f>1+MOD(A709+D691-2,2*$E$2+1)</f>
        <v>8</v>
      </c>
    </row>
    <row r="710" spans="1:7" s="5" customFormat="1" ht="24.75" customHeight="1">
      <c r="A710" s="9">
        <v>16</v>
      </c>
      <c r="B710" s="11">
        <f t="shared" si="25"/>
        <v>9</v>
      </c>
      <c r="C710" s="11" t="str">
        <f ca="1">IF(G710=$E$2+1,D692,INDIRECT(ADDRESS(4+MOD(IF(G710&lt;$E$2+1,G710,$E$2+$E$2+2-G710)-A710+2*$E$2+1,2*$E$2+1),3)))</f>
        <v>Player 13</v>
      </c>
      <c r="D710" s="9" t="str">
        <f ca="1" t="shared" si="24"/>
        <v>Player 15</v>
      </c>
      <c r="E710" s="9"/>
      <c r="F710" s="9"/>
      <c r="G710" s="5">
        <f>1+MOD(A710+D691-2,2*$E$2+1)</f>
        <v>9</v>
      </c>
    </row>
    <row r="711" spans="1:7" s="5" customFormat="1" ht="24.75" customHeight="1">
      <c r="A711" s="9">
        <v>17</v>
      </c>
      <c r="B711" s="11">
        <f t="shared" si="25"/>
        <v>0</v>
      </c>
      <c r="C711" s="11" t="str">
        <f ca="1">IF(G711=$E$2+1,D692,INDIRECT(ADDRESS(4+MOD(IF(G711&lt;$E$2+1,G711,$E$2+$E$2+2-G711)-A711+2*$E$2+1,2*$E$2+1),3)))</f>
        <v>Player 13</v>
      </c>
      <c r="D711" s="9" t="str">
        <f ca="1" t="shared" si="24"/>
        <v>Rest</v>
      </c>
      <c r="E711" s="9"/>
      <c r="F711" s="9"/>
      <c r="G711" s="5">
        <f>1+MOD(A711+D691-2,2*$E$2+1)</f>
        <v>10</v>
      </c>
    </row>
    <row r="712" spans="1:7" s="5" customFormat="1" ht="24.75" customHeight="1">
      <c r="A712" s="9">
        <v>18</v>
      </c>
      <c r="B712" s="11">
        <f t="shared" si="25"/>
        <v>9</v>
      </c>
      <c r="C712" s="11" t="str">
        <f ca="1">IF(G712=$E$2+1,D692,INDIRECT(ADDRESS(4+MOD(IF(G712&lt;$E$2+1,G712,$E$2+$E$2+2-G712)-A712+2*$E$2+1,2*$E$2+1),3)))</f>
        <v>Player 11</v>
      </c>
      <c r="D712" s="9" t="str">
        <f ca="1" t="shared" si="24"/>
        <v>Player 13</v>
      </c>
      <c r="E712" s="9"/>
      <c r="F712" s="9"/>
      <c r="G712" s="5">
        <f>1+MOD(A712+D691-2,2*$E$2+1)</f>
        <v>11</v>
      </c>
    </row>
    <row r="713" spans="1:7" s="5" customFormat="1" ht="24.75" customHeight="1">
      <c r="A713" s="9">
        <v>19</v>
      </c>
      <c r="B713" s="11">
        <f t="shared" si="25"/>
        <v>8</v>
      </c>
      <c r="C713" s="11" t="str">
        <f ca="1">IF(G713=$E$2+1,D692,INDIRECT(ADDRESS(4+MOD(IF(G713&lt;$E$2+1,G713,$E$2+$E$2+2-G713)-A713+2*$E$2+1,2*$E$2+1),3)))</f>
        <v>Player 9</v>
      </c>
      <c r="D713" s="9" t="str">
        <f ca="1" t="shared" si="24"/>
        <v>Player 13</v>
      </c>
      <c r="E713" s="9"/>
      <c r="F713" s="9"/>
      <c r="G713" s="5">
        <f>1+MOD(A713+D691-2,2*$E$2+1)</f>
        <v>12</v>
      </c>
    </row>
    <row r="714" s="5" customFormat="1" ht="24.75" customHeight="1">
      <c r="F714" s="6"/>
    </row>
    <row r="715" s="5" customFormat="1" ht="24.75" customHeight="1">
      <c r="F715" s="6"/>
    </row>
    <row r="716" s="5" customFormat="1" ht="24.75" customHeight="1">
      <c r="F716" s="6"/>
    </row>
    <row r="717" s="5" customFormat="1" ht="24.75" customHeight="1">
      <c r="F717" s="6"/>
    </row>
    <row r="718" spans="1:4" s="5" customFormat="1" ht="24.75" customHeight="1">
      <c r="A718" s="5" t="s">
        <v>29</v>
      </c>
      <c r="C718" s="7" t="s">
        <v>30</v>
      </c>
      <c r="D718" s="8">
        <v>14</v>
      </c>
    </row>
    <row r="719" spans="3:4" s="5" customFormat="1" ht="24.75" customHeight="1">
      <c r="C719" s="7" t="s">
        <v>31</v>
      </c>
      <c r="D719" s="8" t="str">
        <f ca="1">INDIRECT(ADDRESS(3+D718,3))</f>
        <v>Player 14</v>
      </c>
    </row>
    <row r="720" s="5" customFormat="1" ht="24.75" customHeight="1"/>
    <row r="721" spans="1:7" s="5" customFormat="1" ht="24.75" customHeight="1">
      <c r="A721" s="9" t="s">
        <v>36</v>
      </c>
      <c r="B721" s="16" t="s">
        <v>5</v>
      </c>
      <c r="C721" s="11" t="s">
        <v>11</v>
      </c>
      <c r="D721" s="9" t="s">
        <v>10</v>
      </c>
      <c r="E721" s="10" t="s">
        <v>3</v>
      </c>
      <c r="F721" s="9" t="s">
        <v>4</v>
      </c>
      <c r="G721" s="5" t="s">
        <v>32</v>
      </c>
    </row>
    <row r="722" spans="1:7" s="5" customFormat="1" ht="24.75" customHeight="1">
      <c r="A722" s="9">
        <v>1</v>
      </c>
      <c r="B722" s="11">
        <f>IF(G722=$E$2+1,0,IF(G722&lt;$E$2+1,G722,$E$2+$E$2+2-G722))</f>
        <v>6</v>
      </c>
      <c r="C722" s="11" t="str">
        <f ca="1">IF(G722=$E$2+1,D719,INDIRECT(ADDRESS(4+MOD(IF(G722&lt;$E$2+1,G722,$E$2+$E$2+2-G722)-A722+2*$E$2+1,2*$E$2+1),3)))</f>
        <v>Player 6</v>
      </c>
      <c r="D722" s="9" t="str">
        <f aca="true" ca="1" t="shared" si="26" ref="D722:D740">IF(G722=$E$2+1,$F$3,INDIRECT(ADDRESS(4+MOD(IF(G722&lt;$E$2+1,$E$2+$E$2+2-G722,G722)-A722+2*$E$2+1,2*$E$2+1),3)))</f>
        <v>Player 14</v>
      </c>
      <c r="E722" s="10"/>
      <c r="F722" s="9"/>
      <c r="G722" s="5">
        <f>1+MOD(A722+D718-2,2*$E$2+1)</f>
        <v>14</v>
      </c>
    </row>
    <row r="723" spans="1:7" s="5" customFormat="1" ht="24.75" customHeight="1">
      <c r="A723" s="9">
        <v>2</v>
      </c>
      <c r="B723" s="11">
        <f aca="true" t="shared" si="27" ref="B723:B740">IF(G723=$E$2+1,0,IF(G723&lt;$E$2+1,G723,$E$2+$E$2+2-G723))</f>
        <v>5</v>
      </c>
      <c r="C723" s="11" t="str">
        <f ca="1">IF(G723=$E$2+1,D719,INDIRECT(ADDRESS(4+MOD(IF(G723&lt;$E$2+1,G723,$E$2+$E$2+2-G723)-A723+2*$E$2+1,2*$E$2+1),3)))</f>
        <v>Player 4</v>
      </c>
      <c r="D723" s="9" t="str">
        <f ca="1" t="shared" si="26"/>
        <v>Player 14</v>
      </c>
      <c r="E723" s="10"/>
      <c r="F723" s="9"/>
      <c r="G723" s="5">
        <f>1+MOD(A723+D718-2,2*$E$2+1)</f>
        <v>15</v>
      </c>
    </row>
    <row r="724" spans="1:7" s="5" customFormat="1" ht="24.75" customHeight="1">
      <c r="A724" s="9">
        <v>3</v>
      </c>
      <c r="B724" s="11">
        <f t="shared" si="27"/>
        <v>4</v>
      </c>
      <c r="C724" s="11" t="str">
        <f ca="1">IF(G724=$E$2+1,D719,INDIRECT(ADDRESS(4+MOD(IF(G724&lt;$E$2+1,G724,$E$2+$E$2+2-G724)-A724+2*$E$2+1,2*$E$2+1),3)))</f>
        <v>Player 2</v>
      </c>
      <c r="D724" s="9" t="str">
        <f ca="1" t="shared" si="26"/>
        <v>Player 14</v>
      </c>
      <c r="E724" s="9"/>
      <c r="F724" s="9"/>
      <c r="G724" s="5">
        <f>1+MOD(A724+D718-2,2*$E$2+1)</f>
        <v>16</v>
      </c>
    </row>
    <row r="725" spans="1:7" s="5" customFormat="1" ht="24.75" customHeight="1">
      <c r="A725" s="9">
        <v>4</v>
      </c>
      <c r="B725" s="11">
        <f t="shared" si="27"/>
        <v>3</v>
      </c>
      <c r="C725" s="11" t="str">
        <f ca="1">IF(G725=$E$2+1,D719,INDIRECT(ADDRESS(4+MOD(IF(G725&lt;$E$2+1,G725,$E$2+$E$2+2-G725)-A725+2*$E$2+1,2*$E$2+1),3)))</f>
        <v>Player 19 or Rest</v>
      </c>
      <c r="D725" s="9" t="str">
        <f ca="1" t="shared" si="26"/>
        <v>Player 14</v>
      </c>
      <c r="E725" s="9"/>
      <c r="F725" s="9"/>
      <c r="G725" s="5">
        <f>1+MOD(A725+D718-2,2*$E$2+1)</f>
        <v>17</v>
      </c>
    </row>
    <row r="726" spans="1:7" s="5" customFormat="1" ht="24.75" customHeight="1">
      <c r="A726" s="9">
        <v>5</v>
      </c>
      <c r="B726" s="11">
        <f t="shared" si="27"/>
        <v>2</v>
      </c>
      <c r="C726" s="11" t="str">
        <f ca="1">IF(G726=$E$2+1,D719,INDIRECT(ADDRESS(4+MOD(IF(G726&lt;$E$2+1,G726,$E$2+$E$2+2-G726)-A726+2*$E$2+1,2*$E$2+1),3)))</f>
        <v>Player 17</v>
      </c>
      <c r="D726" s="9" t="str">
        <f ca="1" t="shared" si="26"/>
        <v>Player 14</v>
      </c>
      <c r="E726" s="9"/>
      <c r="F726" s="9"/>
      <c r="G726" s="5">
        <f>1+MOD(A726+D718-2,2*$E$2+1)</f>
        <v>18</v>
      </c>
    </row>
    <row r="727" spans="1:7" s="5" customFormat="1" ht="24.75" customHeight="1">
      <c r="A727" s="9">
        <v>6</v>
      </c>
      <c r="B727" s="11">
        <f t="shared" si="27"/>
        <v>1</v>
      </c>
      <c r="C727" s="11" t="str">
        <f ca="1">IF(G727=$E$2+1,D719,INDIRECT(ADDRESS(4+MOD(IF(G727&lt;$E$2+1,G727,$E$2+$E$2+2-G727)-A727+2*$E$2+1,2*$E$2+1),3)))</f>
        <v>Player 15</v>
      </c>
      <c r="D727" s="9" t="str">
        <f ca="1" t="shared" si="26"/>
        <v>Player 14</v>
      </c>
      <c r="E727" s="9"/>
      <c r="F727" s="9"/>
      <c r="G727" s="5">
        <f>1+MOD(A727+D718-2,2*$E$2+1)</f>
        <v>19</v>
      </c>
    </row>
    <row r="728" spans="1:7" s="5" customFormat="1" ht="24.75" customHeight="1">
      <c r="A728" s="9">
        <v>7</v>
      </c>
      <c r="B728" s="11">
        <f t="shared" si="27"/>
        <v>1</v>
      </c>
      <c r="C728" s="11" t="str">
        <f ca="1">IF(G728=$E$2+1,D719,INDIRECT(ADDRESS(4+MOD(IF(G728&lt;$E$2+1,G728,$E$2+$E$2+2-G728)-A728+2*$E$2+1,2*$E$2+1),3)))</f>
        <v>Player 14</v>
      </c>
      <c r="D728" s="9" t="str">
        <f ca="1" t="shared" si="26"/>
        <v>Player 13</v>
      </c>
      <c r="E728" s="9"/>
      <c r="F728" s="9"/>
      <c r="G728" s="5">
        <f>1+MOD(A728+D718-2,2*$E$2+1)</f>
        <v>1</v>
      </c>
    </row>
    <row r="729" spans="1:7" s="5" customFormat="1" ht="24.75" customHeight="1">
      <c r="A729" s="9">
        <v>8</v>
      </c>
      <c r="B729" s="11">
        <f t="shared" si="27"/>
        <v>2</v>
      </c>
      <c r="C729" s="11" t="str">
        <f ca="1">IF(G729=$E$2+1,D719,INDIRECT(ADDRESS(4+MOD(IF(G729&lt;$E$2+1,G729,$E$2+$E$2+2-G729)-A729+2*$E$2+1,2*$E$2+1),3)))</f>
        <v>Player 14</v>
      </c>
      <c r="D729" s="9" t="str">
        <f ca="1" t="shared" si="26"/>
        <v>Player 11</v>
      </c>
      <c r="E729" s="9"/>
      <c r="F729" s="9"/>
      <c r="G729" s="5">
        <f>1+MOD(A729+D718-2,2*$E$2+1)</f>
        <v>2</v>
      </c>
    </row>
    <row r="730" spans="1:7" s="5" customFormat="1" ht="24.75" customHeight="1">
      <c r="A730" s="9">
        <v>9</v>
      </c>
      <c r="B730" s="11">
        <f t="shared" si="27"/>
        <v>3</v>
      </c>
      <c r="C730" s="11" t="str">
        <f ca="1">IF(G730=$E$2+1,D719,INDIRECT(ADDRESS(4+MOD(IF(G730&lt;$E$2+1,G730,$E$2+$E$2+2-G730)-A730+2*$E$2+1,2*$E$2+1),3)))</f>
        <v>Player 14</v>
      </c>
      <c r="D730" s="9" t="str">
        <f ca="1" t="shared" si="26"/>
        <v>Player 9</v>
      </c>
      <c r="E730" s="9"/>
      <c r="F730" s="9"/>
      <c r="G730" s="5">
        <f>1+MOD(A730+D718-2,2*$E$2+1)</f>
        <v>3</v>
      </c>
    </row>
    <row r="731" spans="1:7" s="5" customFormat="1" ht="24.75" customHeight="1">
      <c r="A731" s="9">
        <v>10</v>
      </c>
      <c r="B731" s="11">
        <f t="shared" si="27"/>
        <v>4</v>
      </c>
      <c r="C731" s="11" t="str">
        <f ca="1">IF(G731=$E$2+1,D719,INDIRECT(ADDRESS(4+MOD(IF(G731&lt;$E$2+1,G731,$E$2+$E$2+2-G731)-A731+2*$E$2+1,2*$E$2+1),3)))</f>
        <v>Player 14</v>
      </c>
      <c r="D731" s="9" t="str">
        <f ca="1" t="shared" si="26"/>
        <v>Player 7</v>
      </c>
      <c r="E731" s="9"/>
      <c r="F731" s="9"/>
      <c r="G731" s="5">
        <f>1+MOD(A731+D718-2,2*$E$2+1)</f>
        <v>4</v>
      </c>
    </row>
    <row r="732" spans="1:7" s="5" customFormat="1" ht="24.75" customHeight="1">
      <c r="A732" s="9">
        <v>11</v>
      </c>
      <c r="B732" s="11">
        <f t="shared" si="27"/>
        <v>5</v>
      </c>
      <c r="C732" s="11" t="str">
        <f ca="1">IF(G732=$E$2+1,D719,INDIRECT(ADDRESS(4+MOD(IF(G732&lt;$E$2+1,G732,$E$2+$E$2+2-G732)-A732+2*$E$2+1,2*$E$2+1),3)))</f>
        <v>Player 14</v>
      </c>
      <c r="D732" s="9" t="str">
        <f ca="1" t="shared" si="26"/>
        <v>Player 5</v>
      </c>
      <c r="E732" s="9"/>
      <c r="F732" s="9"/>
      <c r="G732" s="5">
        <f>1+MOD(A732+D718-2,2*$E$2+1)</f>
        <v>5</v>
      </c>
    </row>
    <row r="733" spans="1:7" s="5" customFormat="1" ht="24.75" customHeight="1">
      <c r="A733" s="9">
        <v>12</v>
      </c>
      <c r="B733" s="11">
        <f t="shared" si="27"/>
        <v>6</v>
      </c>
      <c r="C733" s="11" t="str">
        <f ca="1">IF(G733=$E$2+1,D719,INDIRECT(ADDRESS(4+MOD(IF(G733&lt;$E$2+1,G733,$E$2+$E$2+2-G733)-A733+2*$E$2+1,2*$E$2+1),3)))</f>
        <v>Player 14</v>
      </c>
      <c r="D733" s="9" t="str">
        <f ca="1" t="shared" si="26"/>
        <v>Player 3</v>
      </c>
      <c r="E733" s="9"/>
      <c r="F733" s="9"/>
      <c r="G733" s="5">
        <f>1+MOD(A733+D718-2,2*$E$2+1)</f>
        <v>6</v>
      </c>
    </row>
    <row r="734" spans="1:7" s="5" customFormat="1" ht="24.75" customHeight="1">
      <c r="A734" s="9">
        <v>13</v>
      </c>
      <c r="B734" s="11">
        <f t="shared" si="27"/>
        <v>7</v>
      </c>
      <c r="C734" s="11" t="str">
        <f ca="1">IF(G734=$E$2+1,D719,INDIRECT(ADDRESS(4+MOD(IF(G734&lt;$E$2+1,G734,$E$2+$E$2+2-G734)-A734+2*$E$2+1,2*$E$2+1),3)))</f>
        <v>Player 14</v>
      </c>
      <c r="D734" s="9" t="str">
        <f ca="1" t="shared" si="26"/>
        <v>Player 1</v>
      </c>
      <c r="E734" s="9"/>
      <c r="F734" s="9"/>
      <c r="G734" s="5">
        <f>1+MOD(A734+D718-2,2*$E$2+1)</f>
        <v>7</v>
      </c>
    </row>
    <row r="735" spans="1:7" s="5" customFormat="1" ht="24.75" customHeight="1">
      <c r="A735" s="9">
        <v>14</v>
      </c>
      <c r="B735" s="11">
        <f t="shared" si="27"/>
        <v>8</v>
      </c>
      <c r="C735" s="11" t="str">
        <f ca="1">IF(G735=$E$2+1,D719,INDIRECT(ADDRESS(4+MOD(IF(G735&lt;$E$2+1,G735,$E$2+$E$2+2-G735)-A735+2*$E$2+1,2*$E$2+1),3)))</f>
        <v>Player 14</v>
      </c>
      <c r="D735" s="9" t="str">
        <f ca="1" t="shared" si="26"/>
        <v>Player 18</v>
      </c>
      <c r="E735" s="9"/>
      <c r="F735" s="9"/>
      <c r="G735" s="5">
        <f>1+MOD(A735+D718-2,2*$E$2+1)</f>
        <v>8</v>
      </c>
    </row>
    <row r="736" spans="1:7" s="5" customFormat="1" ht="24.75" customHeight="1">
      <c r="A736" s="9">
        <v>15</v>
      </c>
      <c r="B736" s="11">
        <f t="shared" si="27"/>
        <v>9</v>
      </c>
      <c r="C736" s="11" t="str">
        <f ca="1">IF(G736=$E$2+1,D719,INDIRECT(ADDRESS(4+MOD(IF(G736&lt;$E$2+1,G736,$E$2+$E$2+2-G736)-A736+2*$E$2+1,2*$E$2+1),3)))</f>
        <v>Player 14</v>
      </c>
      <c r="D736" s="9" t="str">
        <f ca="1" t="shared" si="26"/>
        <v>Player 16</v>
      </c>
      <c r="E736" s="9"/>
      <c r="F736" s="9"/>
      <c r="G736" s="5">
        <f>1+MOD(A736+D718-2,2*$E$2+1)</f>
        <v>9</v>
      </c>
    </row>
    <row r="737" spans="1:7" s="5" customFormat="1" ht="24.75" customHeight="1">
      <c r="A737" s="9">
        <v>16</v>
      </c>
      <c r="B737" s="11">
        <f t="shared" si="27"/>
        <v>0</v>
      </c>
      <c r="C737" s="11" t="str">
        <f ca="1">IF(G737=$E$2+1,D719,INDIRECT(ADDRESS(4+MOD(IF(G737&lt;$E$2+1,G737,$E$2+$E$2+2-G737)-A737+2*$E$2+1,2*$E$2+1),3)))</f>
        <v>Player 14</v>
      </c>
      <c r="D737" s="9" t="str">
        <f ca="1" t="shared" si="26"/>
        <v>Rest</v>
      </c>
      <c r="E737" s="9"/>
      <c r="F737" s="9"/>
      <c r="G737" s="5">
        <f>1+MOD(A737+D718-2,2*$E$2+1)</f>
        <v>10</v>
      </c>
    </row>
    <row r="738" spans="1:7" s="5" customFormat="1" ht="24.75" customHeight="1">
      <c r="A738" s="9">
        <v>17</v>
      </c>
      <c r="B738" s="11">
        <f t="shared" si="27"/>
        <v>9</v>
      </c>
      <c r="C738" s="11" t="str">
        <f ca="1">IF(G738=$E$2+1,D719,INDIRECT(ADDRESS(4+MOD(IF(G738&lt;$E$2+1,G738,$E$2+$E$2+2-G738)-A738+2*$E$2+1,2*$E$2+1),3)))</f>
        <v>Player 12</v>
      </c>
      <c r="D738" s="9" t="str">
        <f ca="1" t="shared" si="26"/>
        <v>Player 14</v>
      </c>
      <c r="E738" s="9"/>
      <c r="F738" s="9"/>
      <c r="G738" s="5">
        <f>1+MOD(A738+D718-2,2*$E$2+1)</f>
        <v>11</v>
      </c>
    </row>
    <row r="739" spans="1:7" s="5" customFormat="1" ht="24.75" customHeight="1">
      <c r="A739" s="9">
        <v>18</v>
      </c>
      <c r="B739" s="11">
        <f t="shared" si="27"/>
        <v>8</v>
      </c>
      <c r="C739" s="11" t="str">
        <f ca="1">IF(G739=$E$2+1,D719,INDIRECT(ADDRESS(4+MOD(IF(G739&lt;$E$2+1,G739,$E$2+$E$2+2-G739)-A739+2*$E$2+1,2*$E$2+1),3)))</f>
        <v>Player 10</v>
      </c>
      <c r="D739" s="9" t="str">
        <f ca="1" t="shared" si="26"/>
        <v>Player 14</v>
      </c>
      <c r="E739" s="9"/>
      <c r="F739" s="9"/>
      <c r="G739" s="5">
        <f>1+MOD(A739+D718-2,2*$E$2+1)</f>
        <v>12</v>
      </c>
    </row>
    <row r="740" spans="1:7" s="5" customFormat="1" ht="24.75" customHeight="1">
      <c r="A740" s="9">
        <v>19</v>
      </c>
      <c r="B740" s="11">
        <f t="shared" si="27"/>
        <v>7</v>
      </c>
      <c r="C740" s="11" t="str">
        <f ca="1">IF(G740=$E$2+1,D719,INDIRECT(ADDRESS(4+MOD(IF(G740&lt;$E$2+1,G740,$E$2+$E$2+2-G740)-A740+2*$E$2+1,2*$E$2+1),3)))</f>
        <v>Player 8</v>
      </c>
      <c r="D740" s="9" t="str">
        <f ca="1" t="shared" si="26"/>
        <v>Player 14</v>
      </c>
      <c r="E740" s="9"/>
      <c r="F740" s="9"/>
      <c r="G740" s="5">
        <f>1+MOD(A740+D718-2,2*$E$2+1)</f>
        <v>13</v>
      </c>
    </row>
    <row r="741" s="5" customFormat="1" ht="24.75" customHeight="1">
      <c r="F741" s="6"/>
    </row>
    <row r="742" s="5" customFormat="1" ht="24.75" customHeight="1">
      <c r="F742" s="6"/>
    </row>
    <row r="743" s="5" customFormat="1" ht="24.75" customHeight="1">
      <c r="F743" s="6"/>
    </row>
    <row r="744" s="5" customFormat="1" ht="24.75" customHeight="1">
      <c r="F744" s="6"/>
    </row>
    <row r="745" spans="1:4" s="5" customFormat="1" ht="24.75" customHeight="1">
      <c r="A745" s="5" t="s">
        <v>29</v>
      </c>
      <c r="C745" s="7" t="s">
        <v>30</v>
      </c>
      <c r="D745" s="8">
        <v>15</v>
      </c>
    </row>
    <row r="746" spans="3:4" s="5" customFormat="1" ht="24.75" customHeight="1">
      <c r="C746" s="7" t="s">
        <v>31</v>
      </c>
      <c r="D746" s="8" t="str">
        <f ca="1">INDIRECT(ADDRESS(3+D745,3))</f>
        <v>Player 15</v>
      </c>
    </row>
    <row r="747" s="5" customFormat="1" ht="24.75" customHeight="1"/>
    <row r="748" spans="1:7" s="5" customFormat="1" ht="24.75" customHeight="1">
      <c r="A748" s="9" t="s">
        <v>36</v>
      </c>
      <c r="B748" s="16" t="s">
        <v>5</v>
      </c>
      <c r="C748" s="11" t="s">
        <v>11</v>
      </c>
      <c r="D748" s="9" t="s">
        <v>10</v>
      </c>
      <c r="E748" s="10" t="s">
        <v>3</v>
      </c>
      <c r="F748" s="9" t="s">
        <v>4</v>
      </c>
      <c r="G748" s="5" t="s">
        <v>32</v>
      </c>
    </row>
    <row r="749" spans="1:7" s="5" customFormat="1" ht="24.75" customHeight="1">
      <c r="A749" s="9">
        <v>1</v>
      </c>
      <c r="B749" s="11">
        <f>IF(G749=$E$2+1,0,IF(G749&lt;$E$2+1,G749,$E$2+$E$2+2-G749))</f>
        <v>5</v>
      </c>
      <c r="C749" s="11" t="str">
        <f ca="1">IF(G749=$E$2+1,D746,INDIRECT(ADDRESS(4+MOD(IF(G749&lt;$E$2+1,G749,$E$2+$E$2+2-G749)-A749+2*$E$2+1,2*$E$2+1),3)))</f>
        <v>Player 5</v>
      </c>
      <c r="D749" s="9" t="str">
        <f aca="true" ca="1" t="shared" si="28" ref="D749:D767">IF(G749=$E$2+1,$F$3,INDIRECT(ADDRESS(4+MOD(IF(G749&lt;$E$2+1,$E$2+$E$2+2-G749,G749)-A749+2*$E$2+1,2*$E$2+1),3)))</f>
        <v>Player 15</v>
      </c>
      <c r="E749" s="10"/>
      <c r="F749" s="9"/>
      <c r="G749" s="5">
        <f>1+MOD(A749+D745-2,2*$E$2+1)</f>
        <v>15</v>
      </c>
    </row>
    <row r="750" spans="1:7" s="5" customFormat="1" ht="24.75" customHeight="1">
      <c r="A750" s="9">
        <v>2</v>
      </c>
      <c r="B750" s="11">
        <f aca="true" t="shared" si="29" ref="B750:B767">IF(G750=$E$2+1,0,IF(G750&lt;$E$2+1,G750,$E$2+$E$2+2-G750))</f>
        <v>4</v>
      </c>
      <c r="C750" s="11" t="str">
        <f ca="1">IF(G750=$E$2+1,D746,INDIRECT(ADDRESS(4+MOD(IF(G750&lt;$E$2+1,G750,$E$2+$E$2+2-G750)-A750+2*$E$2+1,2*$E$2+1),3)))</f>
        <v>Player 3</v>
      </c>
      <c r="D750" s="9" t="str">
        <f ca="1" t="shared" si="28"/>
        <v>Player 15</v>
      </c>
      <c r="E750" s="10"/>
      <c r="F750" s="9"/>
      <c r="G750" s="5">
        <f>1+MOD(A750+D745-2,2*$E$2+1)</f>
        <v>16</v>
      </c>
    </row>
    <row r="751" spans="1:7" s="5" customFormat="1" ht="24.75" customHeight="1">
      <c r="A751" s="9">
        <v>3</v>
      </c>
      <c r="B751" s="11">
        <f t="shared" si="29"/>
        <v>3</v>
      </c>
      <c r="C751" s="11" t="str">
        <f ca="1">IF(G751=$E$2+1,D746,INDIRECT(ADDRESS(4+MOD(IF(G751&lt;$E$2+1,G751,$E$2+$E$2+2-G751)-A751+2*$E$2+1,2*$E$2+1),3)))</f>
        <v>Player 1</v>
      </c>
      <c r="D751" s="9" t="str">
        <f ca="1" t="shared" si="28"/>
        <v>Player 15</v>
      </c>
      <c r="E751" s="9"/>
      <c r="F751" s="9"/>
      <c r="G751" s="5">
        <f>1+MOD(A751+D745-2,2*$E$2+1)</f>
        <v>17</v>
      </c>
    </row>
    <row r="752" spans="1:7" s="5" customFormat="1" ht="24.75" customHeight="1">
      <c r="A752" s="9">
        <v>4</v>
      </c>
      <c r="B752" s="11">
        <f t="shared" si="29"/>
        <v>2</v>
      </c>
      <c r="C752" s="11" t="str">
        <f ca="1">IF(G752=$E$2+1,D746,INDIRECT(ADDRESS(4+MOD(IF(G752&lt;$E$2+1,G752,$E$2+$E$2+2-G752)-A752+2*$E$2+1,2*$E$2+1),3)))</f>
        <v>Player 18</v>
      </c>
      <c r="D752" s="9" t="str">
        <f ca="1" t="shared" si="28"/>
        <v>Player 15</v>
      </c>
      <c r="E752" s="9"/>
      <c r="F752" s="9"/>
      <c r="G752" s="5">
        <f>1+MOD(A752+D745-2,2*$E$2+1)</f>
        <v>18</v>
      </c>
    </row>
    <row r="753" spans="1:7" s="5" customFormat="1" ht="24.75" customHeight="1">
      <c r="A753" s="9">
        <v>5</v>
      </c>
      <c r="B753" s="11">
        <f t="shared" si="29"/>
        <v>1</v>
      </c>
      <c r="C753" s="11" t="str">
        <f ca="1">IF(G753=$E$2+1,D746,INDIRECT(ADDRESS(4+MOD(IF(G753&lt;$E$2+1,G753,$E$2+$E$2+2-G753)-A753+2*$E$2+1,2*$E$2+1),3)))</f>
        <v>Player 16</v>
      </c>
      <c r="D753" s="9" t="str">
        <f ca="1" t="shared" si="28"/>
        <v>Player 15</v>
      </c>
      <c r="E753" s="9"/>
      <c r="F753" s="9"/>
      <c r="G753" s="5">
        <f>1+MOD(A753+D745-2,2*$E$2+1)</f>
        <v>19</v>
      </c>
    </row>
    <row r="754" spans="1:7" s="5" customFormat="1" ht="24.75" customHeight="1">
      <c r="A754" s="9">
        <v>6</v>
      </c>
      <c r="B754" s="11">
        <f t="shared" si="29"/>
        <v>1</v>
      </c>
      <c r="C754" s="11" t="str">
        <f ca="1">IF(G754=$E$2+1,D746,INDIRECT(ADDRESS(4+MOD(IF(G754&lt;$E$2+1,G754,$E$2+$E$2+2-G754)-A754+2*$E$2+1,2*$E$2+1),3)))</f>
        <v>Player 15</v>
      </c>
      <c r="D754" s="9" t="str">
        <f ca="1" t="shared" si="28"/>
        <v>Player 14</v>
      </c>
      <c r="E754" s="9"/>
      <c r="F754" s="9"/>
      <c r="G754" s="5">
        <f>1+MOD(A754+D745-2,2*$E$2+1)</f>
        <v>1</v>
      </c>
    </row>
    <row r="755" spans="1:7" s="5" customFormat="1" ht="24.75" customHeight="1">
      <c r="A755" s="9">
        <v>7</v>
      </c>
      <c r="B755" s="11">
        <f t="shared" si="29"/>
        <v>2</v>
      </c>
      <c r="C755" s="11" t="str">
        <f ca="1">IF(G755=$E$2+1,D746,INDIRECT(ADDRESS(4+MOD(IF(G755&lt;$E$2+1,G755,$E$2+$E$2+2-G755)-A755+2*$E$2+1,2*$E$2+1),3)))</f>
        <v>Player 15</v>
      </c>
      <c r="D755" s="9" t="str">
        <f ca="1" t="shared" si="28"/>
        <v>Player 12</v>
      </c>
      <c r="E755" s="9"/>
      <c r="F755" s="9"/>
      <c r="G755" s="5">
        <f>1+MOD(A755+D745-2,2*$E$2+1)</f>
        <v>2</v>
      </c>
    </row>
    <row r="756" spans="1:7" s="5" customFormat="1" ht="24.75" customHeight="1">
      <c r="A756" s="9">
        <v>8</v>
      </c>
      <c r="B756" s="11">
        <f t="shared" si="29"/>
        <v>3</v>
      </c>
      <c r="C756" s="11" t="str">
        <f ca="1">IF(G756=$E$2+1,D746,INDIRECT(ADDRESS(4+MOD(IF(G756&lt;$E$2+1,G756,$E$2+$E$2+2-G756)-A756+2*$E$2+1,2*$E$2+1),3)))</f>
        <v>Player 15</v>
      </c>
      <c r="D756" s="9" t="str">
        <f ca="1" t="shared" si="28"/>
        <v>Player 10</v>
      </c>
      <c r="E756" s="9"/>
      <c r="F756" s="9"/>
      <c r="G756" s="5">
        <f>1+MOD(A756+D745-2,2*$E$2+1)</f>
        <v>3</v>
      </c>
    </row>
    <row r="757" spans="1:7" s="5" customFormat="1" ht="24.75" customHeight="1">
      <c r="A757" s="9">
        <v>9</v>
      </c>
      <c r="B757" s="11">
        <f t="shared" si="29"/>
        <v>4</v>
      </c>
      <c r="C757" s="11" t="str">
        <f ca="1">IF(G757=$E$2+1,D746,INDIRECT(ADDRESS(4+MOD(IF(G757&lt;$E$2+1,G757,$E$2+$E$2+2-G757)-A757+2*$E$2+1,2*$E$2+1),3)))</f>
        <v>Player 15</v>
      </c>
      <c r="D757" s="9" t="str">
        <f ca="1" t="shared" si="28"/>
        <v>Player 8</v>
      </c>
      <c r="E757" s="9"/>
      <c r="F757" s="9"/>
      <c r="G757" s="5">
        <f>1+MOD(A757+D745-2,2*$E$2+1)</f>
        <v>4</v>
      </c>
    </row>
    <row r="758" spans="1:7" s="5" customFormat="1" ht="24.75" customHeight="1">
      <c r="A758" s="9">
        <v>10</v>
      </c>
      <c r="B758" s="11">
        <f t="shared" si="29"/>
        <v>5</v>
      </c>
      <c r="C758" s="11" t="str">
        <f ca="1">IF(G758=$E$2+1,D746,INDIRECT(ADDRESS(4+MOD(IF(G758&lt;$E$2+1,G758,$E$2+$E$2+2-G758)-A758+2*$E$2+1,2*$E$2+1),3)))</f>
        <v>Player 15</v>
      </c>
      <c r="D758" s="9" t="str">
        <f ca="1" t="shared" si="28"/>
        <v>Player 6</v>
      </c>
      <c r="E758" s="9"/>
      <c r="F758" s="9"/>
      <c r="G758" s="5">
        <f>1+MOD(A758+D745-2,2*$E$2+1)</f>
        <v>5</v>
      </c>
    </row>
    <row r="759" spans="1:7" s="5" customFormat="1" ht="24.75" customHeight="1">
      <c r="A759" s="9">
        <v>11</v>
      </c>
      <c r="B759" s="11">
        <f t="shared" si="29"/>
        <v>6</v>
      </c>
      <c r="C759" s="11" t="str">
        <f ca="1">IF(G759=$E$2+1,D746,INDIRECT(ADDRESS(4+MOD(IF(G759&lt;$E$2+1,G759,$E$2+$E$2+2-G759)-A759+2*$E$2+1,2*$E$2+1),3)))</f>
        <v>Player 15</v>
      </c>
      <c r="D759" s="9" t="str">
        <f ca="1" t="shared" si="28"/>
        <v>Player 4</v>
      </c>
      <c r="E759" s="9"/>
      <c r="F759" s="9"/>
      <c r="G759" s="5">
        <f>1+MOD(A759+D745-2,2*$E$2+1)</f>
        <v>6</v>
      </c>
    </row>
    <row r="760" spans="1:7" s="5" customFormat="1" ht="24.75" customHeight="1">
      <c r="A760" s="9">
        <v>12</v>
      </c>
      <c r="B760" s="11">
        <f t="shared" si="29"/>
        <v>7</v>
      </c>
      <c r="C760" s="11" t="str">
        <f ca="1">IF(G760=$E$2+1,D746,INDIRECT(ADDRESS(4+MOD(IF(G760&lt;$E$2+1,G760,$E$2+$E$2+2-G760)-A760+2*$E$2+1,2*$E$2+1),3)))</f>
        <v>Player 15</v>
      </c>
      <c r="D760" s="9" t="str">
        <f ca="1" t="shared" si="28"/>
        <v>Player 2</v>
      </c>
      <c r="E760" s="9"/>
      <c r="F760" s="9"/>
      <c r="G760" s="5">
        <f>1+MOD(A760+D745-2,2*$E$2+1)</f>
        <v>7</v>
      </c>
    </row>
    <row r="761" spans="1:7" s="5" customFormat="1" ht="24.75" customHeight="1">
      <c r="A761" s="9">
        <v>13</v>
      </c>
      <c r="B761" s="11">
        <f t="shared" si="29"/>
        <v>8</v>
      </c>
      <c r="C761" s="11" t="str">
        <f ca="1">IF(G761=$E$2+1,D746,INDIRECT(ADDRESS(4+MOD(IF(G761&lt;$E$2+1,G761,$E$2+$E$2+2-G761)-A761+2*$E$2+1,2*$E$2+1),3)))</f>
        <v>Player 15</v>
      </c>
      <c r="D761" s="9" t="str">
        <f ca="1" t="shared" si="28"/>
        <v>Player 19 or Rest</v>
      </c>
      <c r="E761" s="9"/>
      <c r="F761" s="9"/>
      <c r="G761" s="5">
        <f>1+MOD(A761+D745-2,2*$E$2+1)</f>
        <v>8</v>
      </c>
    </row>
    <row r="762" spans="1:7" s="5" customFormat="1" ht="24.75" customHeight="1">
      <c r="A762" s="9">
        <v>14</v>
      </c>
      <c r="B762" s="11">
        <f t="shared" si="29"/>
        <v>9</v>
      </c>
      <c r="C762" s="11" t="str">
        <f ca="1">IF(G762=$E$2+1,D746,INDIRECT(ADDRESS(4+MOD(IF(G762&lt;$E$2+1,G762,$E$2+$E$2+2-G762)-A762+2*$E$2+1,2*$E$2+1),3)))</f>
        <v>Player 15</v>
      </c>
      <c r="D762" s="9" t="str">
        <f ca="1" t="shared" si="28"/>
        <v>Player 17</v>
      </c>
      <c r="E762" s="9"/>
      <c r="F762" s="9"/>
      <c r="G762" s="5">
        <f>1+MOD(A762+D745-2,2*$E$2+1)</f>
        <v>9</v>
      </c>
    </row>
    <row r="763" spans="1:7" s="5" customFormat="1" ht="24.75" customHeight="1">
      <c r="A763" s="9">
        <v>15</v>
      </c>
      <c r="B763" s="11">
        <f t="shared" si="29"/>
        <v>0</v>
      </c>
      <c r="C763" s="11" t="str">
        <f ca="1">IF(G763=$E$2+1,D746,INDIRECT(ADDRESS(4+MOD(IF(G763&lt;$E$2+1,G763,$E$2+$E$2+2-G763)-A763+2*$E$2+1,2*$E$2+1),3)))</f>
        <v>Player 15</v>
      </c>
      <c r="D763" s="9" t="str">
        <f ca="1" t="shared" si="28"/>
        <v>Rest</v>
      </c>
      <c r="E763" s="9"/>
      <c r="F763" s="9"/>
      <c r="G763" s="5">
        <f>1+MOD(A763+D745-2,2*$E$2+1)</f>
        <v>10</v>
      </c>
    </row>
    <row r="764" spans="1:7" s="5" customFormat="1" ht="24.75" customHeight="1">
      <c r="A764" s="9">
        <v>16</v>
      </c>
      <c r="B764" s="11">
        <f t="shared" si="29"/>
        <v>9</v>
      </c>
      <c r="C764" s="11" t="str">
        <f ca="1">IF(G764=$E$2+1,D746,INDIRECT(ADDRESS(4+MOD(IF(G764&lt;$E$2+1,G764,$E$2+$E$2+2-G764)-A764+2*$E$2+1,2*$E$2+1),3)))</f>
        <v>Player 13</v>
      </c>
      <c r="D764" s="9" t="str">
        <f ca="1" t="shared" si="28"/>
        <v>Player 15</v>
      </c>
      <c r="E764" s="9"/>
      <c r="F764" s="9"/>
      <c r="G764" s="5">
        <f>1+MOD(A764+D745-2,2*$E$2+1)</f>
        <v>11</v>
      </c>
    </row>
    <row r="765" spans="1:7" s="5" customFormat="1" ht="24.75" customHeight="1">
      <c r="A765" s="9">
        <v>17</v>
      </c>
      <c r="B765" s="11">
        <f t="shared" si="29"/>
        <v>8</v>
      </c>
      <c r="C765" s="11" t="str">
        <f ca="1">IF(G765=$E$2+1,D746,INDIRECT(ADDRESS(4+MOD(IF(G765&lt;$E$2+1,G765,$E$2+$E$2+2-G765)-A765+2*$E$2+1,2*$E$2+1),3)))</f>
        <v>Player 11</v>
      </c>
      <c r="D765" s="9" t="str">
        <f ca="1" t="shared" si="28"/>
        <v>Player 15</v>
      </c>
      <c r="E765" s="9"/>
      <c r="F765" s="9"/>
      <c r="G765" s="5">
        <f>1+MOD(A765+D745-2,2*$E$2+1)</f>
        <v>12</v>
      </c>
    </row>
    <row r="766" spans="1:7" s="5" customFormat="1" ht="24.75" customHeight="1">
      <c r="A766" s="9">
        <v>18</v>
      </c>
      <c r="B766" s="11">
        <f t="shared" si="29"/>
        <v>7</v>
      </c>
      <c r="C766" s="11" t="str">
        <f ca="1">IF(G766=$E$2+1,D746,INDIRECT(ADDRESS(4+MOD(IF(G766&lt;$E$2+1,G766,$E$2+$E$2+2-G766)-A766+2*$E$2+1,2*$E$2+1),3)))</f>
        <v>Player 9</v>
      </c>
      <c r="D766" s="9" t="str">
        <f ca="1" t="shared" si="28"/>
        <v>Player 15</v>
      </c>
      <c r="E766" s="9"/>
      <c r="F766" s="9"/>
      <c r="G766" s="5">
        <f>1+MOD(A766+D745-2,2*$E$2+1)</f>
        <v>13</v>
      </c>
    </row>
    <row r="767" spans="1:7" s="5" customFormat="1" ht="24.75" customHeight="1">
      <c r="A767" s="9">
        <v>19</v>
      </c>
      <c r="B767" s="11">
        <f t="shared" si="29"/>
        <v>6</v>
      </c>
      <c r="C767" s="11" t="str">
        <f ca="1">IF(G767=$E$2+1,D746,INDIRECT(ADDRESS(4+MOD(IF(G767&lt;$E$2+1,G767,$E$2+$E$2+2-G767)-A767+2*$E$2+1,2*$E$2+1),3)))</f>
        <v>Player 7</v>
      </c>
      <c r="D767" s="9" t="str">
        <f ca="1" t="shared" si="28"/>
        <v>Player 15</v>
      </c>
      <c r="E767" s="9"/>
      <c r="F767" s="9"/>
      <c r="G767" s="5">
        <f>1+MOD(A767+D745-2,2*$E$2+1)</f>
        <v>14</v>
      </c>
    </row>
    <row r="768" s="5" customFormat="1" ht="24.75" customHeight="1">
      <c r="F768" s="6"/>
    </row>
    <row r="769" s="5" customFormat="1" ht="24.75" customHeight="1">
      <c r="F769" s="6"/>
    </row>
    <row r="770" s="5" customFormat="1" ht="24.75" customHeight="1">
      <c r="F770" s="6"/>
    </row>
    <row r="771" s="5" customFormat="1" ht="24.75" customHeight="1">
      <c r="F771" s="6"/>
    </row>
    <row r="772" spans="1:4" s="5" customFormat="1" ht="24.75" customHeight="1">
      <c r="A772" s="5" t="s">
        <v>29</v>
      </c>
      <c r="C772" s="7" t="s">
        <v>30</v>
      </c>
      <c r="D772" s="8">
        <v>16</v>
      </c>
    </row>
    <row r="773" spans="3:4" s="5" customFormat="1" ht="24.75" customHeight="1">
      <c r="C773" s="7" t="s">
        <v>31</v>
      </c>
      <c r="D773" s="8" t="str">
        <f ca="1">INDIRECT(ADDRESS(3+D772,3))</f>
        <v>Player 16</v>
      </c>
    </row>
    <row r="774" s="5" customFormat="1" ht="24.75" customHeight="1"/>
    <row r="775" spans="1:7" s="5" customFormat="1" ht="24.75" customHeight="1">
      <c r="A775" s="9" t="s">
        <v>36</v>
      </c>
      <c r="B775" s="16" t="s">
        <v>5</v>
      </c>
      <c r="C775" s="11" t="s">
        <v>11</v>
      </c>
      <c r="D775" s="9" t="s">
        <v>10</v>
      </c>
      <c r="E775" s="10" t="s">
        <v>3</v>
      </c>
      <c r="F775" s="9" t="s">
        <v>4</v>
      </c>
      <c r="G775" s="5" t="s">
        <v>32</v>
      </c>
    </row>
    <row r="776" spans="1:7" s="5" customFormat="1" ht="24.75" customHeight="1">
      <c r="A776" s="9">
        <v>1</v>
      </c>
      <c r="B776" s="11">
        <f>IF(G776=$E$2+1,0,IF(G776&lt;$E$2+1,G776,$E$2+$E$2+2-G776))</f>
        <v>4</v>
      </c>
      <c r="C776" s="11" t="str">
        <f ca="1">IF(G776=$E$2+1,D773,INDIRECT(ADDRESS(4+MOD(IF(G776&lt;$E$2+1,G776,$E$2+$E$2+2-G776)-A776+2*$E$2+1,2*$E$2+1),3)))</f>
        <v>Player 4</v>
      </c>
      <c r="D776" s="9" t="str">
        <f aca="true" ca="1" t="shared" si="30" ref="D776:D794">IF(G776=$E$2+1,$F$3,INDIRECT(ADDRESS(4+MOD(IF(G776&lt;$E$2+1,$E$2+$E$2+2-G776,G776)-A776+2*$E$2+1,2*$E$2+1),3)))</f>
        <v>Player 16</v>
      </c>
      <c r="E776" s="10"/>
      <c r="F776" s="9"/>
      <c r="G776" s="5">
        <f>1+MOD(A776+D772-2,2*$E$2+1)</f>
        <v>16</v>
      </c>
    </row>
    <row r="777" spans="1:7" s="5" customFormat="1" ht="24.75" customHeight="1">
      <c r="A777" s="9">
        <v>2</v>
      </c>
      <c r="B777" s="11">
        <f aca="true" t="shared" si="31" ref="B777:B794">IF(G777=$E$2+1,0,IF(G777&lt;$E$2+1,G777,$E$2+$E$2+2-G777))</f>
        <v>3</v>
      </c>
      <c r="C777" s="11" t="str">
        <f ca="1">IF(G777=$E$2+1,D773,INDIRECT(ADDRESS(4+MOD(IF(G777&lt;$E$2+1,G777,$E$2+$E$2+2-G777)-A777+2*$E$2+1,2*$E$2+1),3)))</f>
        <v>Player 2</v>
      </c>
      <c r="D777" s="9" t="str">
        <f ca="1" t="shared" si="30"/>
        <v>Player 16</v>
      </c>
      <c r="E777" s="10"/>
      <c r="F777" s="9"/>
      <c r="G777" s="5">
        <f>1+MOD(A777+D772-2,2*$E$2+1)</f>
        <v>17</v>
      </c>
    </row>
    <row r="778" spans="1:7" s="5" customFormat="1" ht="24.75" customHeight="1">
      <c r="A778" s="9">
        <v>3</v>
      </c>
      <c r="B778" s="11">
        <f t="shared" si="31"/>
        <v>2</v>
      </c>
      <c r="C778" s="11" t="str">
        <f ca="1">IF(G778=$E$2+1,D773,INDIRECT(ADDRESS(4+MOD(IF(G778&lt;$E$2+1,G778,$E$2+$E$2+2-G778)-A778+2*$E$2+1,2*$E$2+1),3)))</f>
        <v>Player 19 or Rest</v>
      </c>
      <c r="D778" s="9" t="str">
        <f ca="1" t="shared" si="30"/>
        <v>Player 16</v>
      </c>
      <c r="E778" s="9"/>
      <c r="F778" s="9"/>
      <c r="G778" s="5">
        <f>1+MOD(A778+D772-2,2*$E$2+1)</f>
        <v>18</v>
      </c>
    </row>
    <row r="779" spans="1:7" s="5" customFormat="1" ht="24.75" customHeight="1">
      <c r="A779" s="9">
        <v>4</v>
      </c>
      <c r="B779" s="11">
        <f t="shared" si="31"/>
        <v>1</v>
      </c>
      <c r="C779" s="11" t="str">
        <f ca="1">IF(G779=$E$2+1,D773,INDIRECT(ADDRESS(4+MOD(IF(G779&lt;$E$2+1,G779,$E$2+$E$2+2-G779)-A779+2*$E$2+1,2*$E$2+1),3)))</f>
        <v>Player 17</v>
      </c>
      <c r="D779" s="9" t="str">
        <f ca="1" t="shared" si="30"/>
        <v>Player 16</v>
      </c>
      <c r="E779" s="9"/>
      <c r="F779" s="9"/>
      <c r="G779" s="5">
        <f>1+MOD(A779+D772-2,2*$E$2+1)</f>
        <v>19</v>
      </c>
    </row>
    <row r="780" spans="1:7" s="5" customFormat="1" ht="24.75" customHeight="1">
      <c r="A780" s="9">
        <v>5</v>
      </c>
      <c r="B780" s="11">
        <f t="shared" si="31"/>
        <v>1</v>
      </c>
      <c r="C780" s="11" t="str">
        <f ca="1">IF(G780=$E$2+1,D773,INDIRECT(ADDRESS(4+MOD(IF(G780&lt;$E$2+1,G780,$E$2+$E$2+2-G780)-A780+2*$E$2+1,2*$E$2+1),3)))</f>
        <v>Player 16</v>
      </c>
      <c r="D780" s="9" t="str">
        <f ca="1" t="shared" si="30"/>
        <v>Player 15</v>
      </c>
      <c r="E780" s="9"/>
      <c r="F780" s="9"/>
      <c r="G780" s="5">
        <f>1+MOD(A780+D772-2,2*$E$2+1)</f>
        <v>1</v>
      </c>
    </row>
    <row r="781" spans="1:7" s="5" customFormat="1" ht="24.75" customHeight="1">
      <c r="A781" s="9">
        <v>6</v>
      </c>
      <c r="B781" s="11">
        <f t="shared" si="31"/>
        <v>2</v>
      </c>
      <c r="C781" s="11" t="str">
        <f ca="1">IF(G781=$E$2+1,D773,INDIRECT(ADDRESS(4+MOD(IF(G781&lt;$E$2+1,G781,$E$2+$E$2+2-G781)-A781+2*$E$2+1,2*$E$2+1),3)))</f>
        <v>Player 16</v>
      </c>
      <c r="D781" s="9" t="str">
        <f ca="1" t="shared" si="30"/>
        <v>Player 13</v>
      </c>
      <c r="E781" s="9"/>
      <c r="F781" s="9"/>
      <c r="G781" s="5">
        <f>1+MOD(A781+D772-2,2*$E$2+1)</f>
        <v>2</v>
      </c>
    </row>
    <row r="782" spans="1:7" s="5" customFormat="1" ht="24.75" customHeight="1">
      <c r="A782" s="9">
        <v>7</v>
      </c>
      <c r="B782" s="11">
        <f t="shared" si="31"/>
        <v>3</v>
      </c>
      <c r="C782" s="11" t="str">
        <f ca="1">IF(G782=$E$2+1,D773,INDIRECT(ADDRESS(4+MOD(IF(G782&lt;$E$2+1,G782,$E$2+$E$2+2-G782)-A782+2*$E$2+1,2*$E$2+1),3)))</f>
        <v>Player 16</v>
      </c>
      <c r="D782" s="9" t="str">
        <f ca="1" t="shared" si="30"/>
        <v>Player 11</v>
      </c>
      <c r="E782" s="9"/>
      <c r="F782" s="9"/>
      <c r="G782" s="5">
        <f>1+MOD(A782+D772-2,2*$E$2+1)</f>
        <v>3</v>
      </c>
    </row>
    <row r="783" spans="1:7" s="5" customFormat="1" ht="24.75" customHeight="1">
      <c r="A783" s="9">
        <v>8</v>
      </c>
      <c r="B783" s="11">
        <f t="shared" si="31"/>
        <v>4</v>
      </c>
      <c r="C783" s="11" t="str">
        <f ca="1">IF(G783=$E$2+1,D773,INDIRECT(ADDRESS(4+MOD(IF(G783&lt;$E$2+1,G783,$E$2+$E$2+2-G783)-A783+2*$E$2+1,2*$E$2+1),3)))</f>
        <v>Player 16</v>
      </c>
      <c r="D783" s="9" t="str">
        <f ca="1" t="shared" si="30"/>
        <v>Player 9</v>
      </c>
      <c r="E783" s="9"/>
      <c r="F783" s="9"/>
      <c r="G783" s="5">
        <f>1+MOD(A783+D772-2,2*$E$2+1)</f>
        <v>4</v>
      </c>
    </row>
    <row r="784" spans="1:7" s="5" customFormat="1" ht="24.75" customHeight="1">
      <c r="A784" s="9">
        <v>9</v>
      </c>
      <c r="B784" s="11">
        <f t="shared" si="31"/>
        <v>5</v>
      </c>
      <c r="C784" s="11" t="str">
        <f ca="1">IF(G784=$E$2+1,D773,INDIRECT(ADDRESS(4+MOD(IF(G784&lt;$E$2+1,G784,$E$2+$E$2+2-G784)-A784+2*$E$2+1,2*$E$2+1),3)))</f>
        <v>Player 16</v>
      </c>
      <c r="D784" s="9" t="str">
        <f ca="1" t="shared" si="30"/>
        <v>Player 7</v>
      </c>
      <c r="E784" s="9"/>
      <c r="F784" s="9"/>
      <c r="G784" s="5">
        <f>1+MOD(A784+D772-2,2*$E$2+1)</f>
        <v>5</v>
      </c>
    </row>
    <row r="785" spans="1:7" s="5" customFormat="1" ht="24.75" customHeight="1">
      <c r="A785" s="9">
        <v>10</v>
      </c>
      <c r="B785" s="11">
        <f t="shared" si="31"/>
        <v>6</v>
      </c>
      <c r="C785" s="11" t="str">
        <f ca="1">IF(G785=$E$2+1,D773,INDIRECT(ADDRESS(4+MOD(IF(G785&lt;$E$2+1,G785,$E$2+$E$2+2-G785)-A785+2*$E$2+1,2*$E$2+1),3)))</f>
        <v>Player 16</v>
      </c>
      <c r="D785" s="9" t="str">
        <f ca="1" t="shared" si="30"/>
        <v>Player 5</v>
      </c>
      <c r="E785" s="9"/>
      <c r="F785" s="9"/>
      <c r="G785" s="5">
        <f>1+MOD(A785+D772-2,2*$E$2+1)</f>
        <v>6</v>
      </c>
    </row>
    <row r="786" spans="1:7" s="5" customFormat="1" ht="24.75" customHeight="1">
      <c r="A786" s="9">
        <v>11</v>
      </c>
      <c r="B786" s="11">
        <f t="shared" si="31"/>
        <v>7</v>
      </c>
      <c r="C786" s="11" t="str">
        <f ca="1">IF(G786=$E$2+1,D773,INDIRECT(ADDRESS(4+MOD(IF(G786&lt;$E$2+1,G786,$E$2+$E$2+2-G786)-A786+2*$E$2+1,2*$E$2+1),3)))</f>
        <v>Player 16</v>
      </c>
      <c r="D786" s="9" t="str">
        <f ca="1" t="shared" si="30"/>
        <v>Player 3</v>
      </c>
      <c r="E786" s="9"/>
      <c r="F786" s="9"/>
      <c r="G786" s="5">
        <f>1+MOD(A786+D772-2,2*$E$2+1)</f>
        <v>7</v>
      </c>
    </row>
    <row r="787" spans="1:7" s="5" customFormat="1" ht="24.75" customHeight="1">
      <c r="A787" s="9">
        <v>12</v>
      </c>
      <c r="B787" s="11">
        <f t="shared" si="31"/>
        <v>8</v>
      </c>
      <c r="C787" s="11" t="str">
        <f ca="1">IF(G787=$E$2+1,D773,INDIRECT(ADDRESS(4+MOD(IF(G787&lt;$E$2+1,G787,$E$2+$E$2+2-G787)-A787+2*$E$2+1,2*$E$2+1),3)))</f>
        <v>Player 16</v>
      </c>
      <c r="D787" s="9" t="str">
        <f ca="1" t="shared" si="30"/>
        <v>Player 1</v>
      </c>
      <c r="E787" s="9"/>
      <c r="F787" s="9"/>
      <c r="G787" s="5">
        <f>1+MOD(A787+D772-2,2*$E$2+1)</f>
        <v>8</v>
      </c>
    </row>
    <row r="788" spans="1:7" s="5" customFormat="1" ht="24.75" customHeight="1">
      <c r="A788" s="9">
        <v>13</v>
      </c>
      <c r="B788" s="11">
        <f t="shared" si="31"/>
        <v>9</v>
      </c>
      <c r="C788" s="11" t="str">
        <f ca="1">IF(G788=$E$2+1,D773,INDIRECT(ADDRESS(4+MOD(IF(G788&lt;$E$2+1,G788,$E$2+$E$2+2-G788)-A788+2*$E$2+1,2*$E$2+1),3)))</f>
        <v>Player 16</v>
      </c>
      <c r="D788" s="9" t="str">
        <f ca="1" t="shared" si="30"/>
        <v>Player 18</v>
      </c>
      <c r="E788" s="9"/>
      <c r="F788" s="9"/>
      <c r="G788" s="5">
        <f>1+MOD(A788+D772-2,2*$E$2+1)</f>
        <v>9</v>
      </c>
    </row>
    <row r="789" spans="1:7" s="5" customFormat="1" ht="24.75" customHeight="1">
      <c r="A789" s="9">
        <v>14</v>
      </c>
      <c r="B789" s="11">
        <f t="shared" si="31"/>
        <v>0</v>
      </c>
      <c r="C789" s="11" t="str">
        <f ca="1">IF(G789=$E$2+1,D773,INDIRECT(ADDRESS(4+MOD(IF(G789&lt;$E$2+1,G789,$E$2+$E$2+2-G789)-A789+2*$E$2+1,2*$E$2+1),3)))</f>
        <v>Player 16</v>
      </c>
      <c r="D789" s="9" t="str">
        <f ca="1" t="shared" si="30"/>
        <v>Rest</v>
      </c>
      <c r="E789" s="9"/>
      <c r="F789" s="9"/>
      <c r="G789" s="5">
        <f>1+MOD(A789+D772-2,2*$E$2+1)</f>
        <v>10</v>
      </c>
    </row>
    <row r="790" spans="1:7" s="5" customFormat="1" ht="24.75" customHeight="1">
      <c r="A790" s="9">
        <v>15</v>
      </c>
      <c r="B790" s="11">
        <f t="shared" si="31"/>
        <v>9</v>
      </c>
      <c r="C790" s="11" t="str">
        <f ca="1">IF(G790=$E$2+1,D773,INDIRECT(ADDRESS(4+MOD(IF(G790&lt;$E$2+1,G790,$E$2+$E$2+2-G790)-A790+2*$E$2+1,2*$E$2+1),3)))</f>
        <v>Player 14</v>
      </c>
      <c r="D790" s="9" t="str">
        <f ca="1" t="shared" si="30"/>
        <v>Player 16</v>
      </c>
      <c r="E790" s="9"/>
      <c r="F790" s="9"/>
      <c r="G790" s="5">
        <f>1+MOD(A790+D772-2,2*$E$2+1)</f>
        <v>11</v>
      </c>
    </row>
    <row r="791" spans="1:7" s="5" customFormat="1" ht="24.75" customHeight="1">
      <c r="A791" s="9">
        <v>16</v>
      </c>
      <c r="B791" s="11">
        <f t="shared" si="31"/>
        <v>8</v>
      </c>
      <c r="C791" s="11" t="str">
        <f ca="1">IF(G791=$E$2+1,D773,INDIRECT(ADDRESS(4+MOD(IF(G791&lt;$E$2+1,G791,$E$2+$E$2+2-G791)-A791+2*$E$2+1,2*$E$2+1),3)))</f>
        <v>Player 12</v>
      </c>
      <c r="D791" s="9" t="str">
        <f ca="1" t="shared" si="30"/>
        <v>Player 16</v>
      </c>
      <c r="E791" s="9"/>
      <c r="F791" s="9"/>
      <c r="G791" s="5">
        <f>1+MOD(A791+D772-2,2*$E$2+1)</f>
        <v>12</v>
      </c>
    </row>
    <row r="792" spans="1:7" s="5" customFormat="1" ht="24.75" customHeight="1">
      <c r="A792" s="9">
        <v>17</v>
      </c>
      <c r="B792" s="11">
        <f t="shared" si="31"/>
        <v>7</v>
      </c>
      <c r="C792" s="11" t="str">
        <f ca="1">IF(G792=$E$2+1,D773,INDIRECT(ADDRESS(4+MOD(IF(G792&lt;$E$2+1,G792,$E$2+$E$2+2-G792)-A792+2*$E$2+1,2*$E$2+1),3)))</f>
        <v>Player 10</v>
      </c>
      <c r="D792" s="9" t="str">
        <f ca="1" t="shared" si="30"/>
        <v>Player 16</v>
      </c>
      <c r="E792" s="9"/>
      <c r="F792" s="9"/>
      <c r="G792" s="5">
        <f>1+MOD(A792+D772-2,2*$E$2+1)</f>
        <v>13</v>
      </c>
    </row>
    <row r="793" spans="1:7" s="5" customFormat="1" ht="24.75" customHeight="1">
      <c r="A793" s="9">
        <v>18</v>
      </c>
      <c r="B793" s="11">
        <f t="shared" si="31"/>
        <v>6</v>
      </c>
      <c r="C793" s="11" t="str">
        <f ca="1">IF(G793=$E$2+1,D773,INDIRECT(ADDRESS(4+MOD(IF(G793&lt;$E$2+1,G793,$E$2+$E$2+2-G793)-A793+2*$E$2+1,2*$E$2+1),3)))</f>
        <v>Player 8</v>
      </c>
      <c r="D793" s="9" t="str">
        <f ca="1" t="shared" si="30"/>
        <v>Player 16</v>
      </c>
      <c r="E793" s="9"/>
      <c r="F793" s="9"/>
      <c r="G793" s="5">
        <f>1+MOD(A793+D772-2,2*$E$2+1)</f>
        <v>14</v>
      </c>
    </row>
    <row r="794" spans="1:7" s="5" customFormat="1" ht="24.75" customHeight="1">
      <c r="A794" s="9">
        <v>19</v>
      </c>
      <c r="B794" s="11">
        <f t="shared" si="31"/>
        <v>5</v>
      </c>
      <c r="C794" s="11" t="str">
        <f ca="1">IF(G794=$E$2+1,D773,INDIRECT(ADDRESS(4+MOD(IF(G794&lt;$E$2+1,G794,$E$2+$E$2+2-G794)-A794+2*$E$2+1,2*$E$2+1),3)))</f>
        <v>Player 6</v>
      </c>
      <c r="D794" s="9" t="str">
        <f ca="1" t="shared" si="30"/>
        <v>Player 16</v>
      </c>
      <c r="E794" s="9"/>
      <c r="F794" s="9"/>
      <c r="G794" s="5">
        <f>1+MOD(A794+D772-2,2*$E$2+1)</f>
        <v>15</v>
      </c>
    </row>
    <row r="795" s="5" customFormat="1" ht="24.75" customHeight="1">
      <c r="F795" s="6"/>
    </row>
    <row r="796" s="5" customFormat="1" ht="24.75" customHeight="1">
      <c r="F796" s="6"/>
    </row>
    <row r="797" s="5" customFormat="1" ht="24.75" customHeight="1">
      <c r="F797" s="6"/>
    </row>
    <row r="798" s="5" customFormat="1" ht="24.75" customHeight="1">
      <c r="F798" s="6"/>
    </row>
    <row r="799" spans="1:4" s="5" customFormat="1" ht="24.75" customHeight="1">
      <c r="A799" s="5" t="s">
        <v>29</v>
      </c>
      <c r="C799" s="7" t="s">
        <v>30</v>
      </c>
      <c r="D799" s="8">
        <v>17</v>
      </c>
    </row>
    <row r="800" spans="3:4" s="5" customFormat="1" ht="24.75" customHeight="1">
      <c r="C800" s="7" t="s">
        <v>31</v>
      </c>
      <c r="D800" s="8" t="str">
        <f ca="1">INDIRECT(ADDRESS(3+D799,3))</f>
        <v>Player 17</v>
      </c>
    </row>
    <row r="801" s="5" customFormat="1" ht="24.75" customHeight="1"/>
    <row r="802" spans="1:7" s="5" customFormat="1" ht="24.75" customHeight="1">
      <c r="A802" s="9" t="s">
        <v>36</v>
      </c>
      <c r="B802" s="16" t="s">
        <v>5</v>
      </c>
      <c r="C802" s="11" t="s">
        <v>11</v>
      </c>
      <c r="D802" s="9" t="s">
        <v>10</v>
      </c>
      <c r="E802" s="10" t="s">
        <v>3</v>
      </c>
      <c r="F802" s="9" t="s">
        <v>4</v>
      </c>
      <c r="G802" s="5" t="s">
        <v>32</v>
      </c>
    </row>
    <row r="803" spans="1:7" s="5" customFormat="1" ht="24.75" customHeight="1">
      <c r="A803" s="9">
        <v>1</v>
      </c>
      <c r="B803" s="11">
        <f>IF(G803=$E$2+1,0,IF(G803&lt;$E$2+1,G803,$E$2+$E$2+2-G803))</f>
        <v>3</v>
      </c>
      <c r="C803" s="11" t="str">
        <f ca="1">IF(G803=$E$2+1,D800,INDIRECT(ADDRESS(4+MOD(IF(G803&lt;$E$2+1,G803,$E$2+$E$2+2-G803)-A803+2*$E$2+1,2*$E$2+1),3)))</f>
        <v>Player 3</v>
      </c>
      <c r="D803" s="9" t="str">
        <f aca="true" ca="1" t="shared" si="32" ref="D803:D821">IF(G803=$E$2+1,$F$3,INDIRECT(ADDRESS(4+MOD(IF(G803&lt;$E$2+1,$E$2+$E$2+2-G803,G803)-A803+2*$E$2+1,2*$E$2+1),3)))</f>
        <v>Player 17</v>
      </c>
      <c r="E803" s="10"/>
      <c r="F803" s="9"/>
      <c r="G803" s="5">
        <f>1+MOD(A803+D799-2,2*$E$2+1)</f>
        <v>17</v>
      </c>
    </row>
    <row r="804" spans="1:7" s="5" customFormat="1" ht="24.75" customHeight="1">
      <c r="A804" s="9">
        <v>2</v>
      </c>
      <c r="B804" s="11">
        <f aca="true" t="shared" si="33" ref="B804:B821">IF(G804=$E$2+1,0,IF(G804&lt;$E$2+1,G804,$E$2+$E$2+2-G804))</f>
        <v>2</v>
      </c>
      <c r="C804" s="11" t="str">
        <f ca="1">IF(G804=$E$2+1,D800,INDIRECT(ADDRESS(4+MOD(IF(G804&lt;$E$2+1,G804,$E$2+$E$2+2-G804)-A804+2*$E$2+1,2*$E$2+1),3)))</f>
        <v>Player 1</v>
      </c>
      <c r="D804" s="9" t="str">
        <f ca="1" t="shared" si="32"/>
        <v>Player 17</v>
      </c>
      <c r="E804" s="10"/>
      <c r="F804" s="9"/>
      <c r="G804" s="5">
        <f>1+MOD(A804+D799-2,2*$E$2+1)</f>
        <v>18</v>
      </c>
    </row>
    <row r="805" spans="1:7" s="5" customFormat="1" ht="24.75" customHeight="1">
      <c r="A805" s="9">
        <v>3</v>
      </c>
      <c r="B805" s="11">
        <f t="shared" si="33"/>
        <v>1</v>
      </c>
      <c r="C805" s="11" t="str">
        <f ca="1">IF(G805=$E$2+1,D800,INDIRECT(ADDRESS(4+MOD(IF(G805&lt;$E$2+1,G805,$E$2+$E$2+2-G805)-A805+2*$E$2+1,2*$E$2+1),3)))</f>
        <v>Player 18</v>
      </c>
      <c r="D805" s="9" t="str">
        <f ca="1" t="shared" si="32"/>
        <v>Player 17</v>
      </c>
      <c r="E805" s="9"/>
      <c r="F805" s="9"/>
      <c r="G805" s="5">
        <f>1+MOD(A805+D799-2,2*$E$2+1)</f>
        <v>19</v>
      </c>
    </row>
    <row r="806" spans="1:7" s="5" customFormat="1" ht="24.75" customHeight="1">
      <c r="A806" s="9">
        <v>4</v>
      </c>
      <c r="B806" s="11">
        <f t="shared" si="33"/>
        <v>1</v>
      </c>
      <c r="C806" s="11" t="str">
        <f ca="1">IF(G806=$E$2+1,D800,INDIRECT(ADDRESS(4+MOD(IF(G806&lt;$E$2+1,G806,$E$2+$E$2+2-G806)-A806+2*$E$2+1,2*$E$2+1),3)))</f>
        <v>Player 17</v>
      </c>
      <c r="D806" s="9" t="str">
        <f ca="1" t="shared" si="32"/>
        <v>Player 16</v>
      </c>
      <c r="E806" s="9"/>
      <c r="F806" s="9"/>
      <c r="G806" s="5">
        <f>1+MOD(A806+D799-2,2*$E$2+1)</f>
        <v>1</v>
      </c>
    </row>
    <row r="807" spans="1:7" s="5" customFormat="1" ht="24.75" customHeight="1">
      <c r="A807" s="9">
        <v>5</v>
      </c>
      <c r="B807" s="11">
        <f t="shared" si="33"/>
        <v>2</v>
      </c>
      <c r="C807" s="11" t="str">
        <f ca="1">IF(G807=$E$2+1,D800,INDIRECT(ADDRESS(4+MOD(IF(G807&lt;$E$2+1,G807,$E$2+$E$2+2-G807)-A807+2*$E$2+1,2*$E$2+1),3)))</f>
        <v>Player 17</v>
      </c>
      <c r="D807" s="9" t="str">
        <f ca="1" t="shared" si="32"/>
        <v>Player 14</v>
      </c>
      <c r="E807" s="9"/>
      <c r="F807" s="9"/>
      <c r="G807" s="5">
        <f>1+MOD(A807+D799-2,2*$E$2+1)</f>
        <v>2</v>
      </c>
    </row>
    <row r="808" spans="1:7" s="5" customFormat="1" ht="24.75" customHeight="1">
      <c r="A808" s="9">
        <v>6</v>
      </c>
      <c r="B808" s="11">
        <f t="shared" si="33"/>
        <v>3</v>
      </c>
      <c r="C808" s="11" t="str">
        <f ca="1">IF(G808=$E$2+1,D800,INDIRECT(ADDRESS(4+MOD(IF(G808&lt;$E$2+1,G808,$E$2+$E$2+2-G808)-A808+2*$E$2+1,2*$E$2+1),3)))</f>
        <v>Player 17</v>
      </c>
      <c r="D808" s="9" t="str">
        <f ca="1" t="shared" si="32"/>
        <v>Player 12</v>
      </c>
      <c r="E808" s="9"/>
      <c r="F808" s="9"/>
      <c r="G808" s="5">
        <f>1+MOD(A808+D799-2,2*$E$2+1)</f>
        <v>3</v>
      </c>
    </row>
    <row r="809" spans="1:7" s="5" customFormat="1" ht="24.75" customHeight="1">
      <c r="A809" s="9">
        <v>7</v>
      </c>
      <c r="B809" s="11">
        <f t="shared" si="33"/>
        <v>4</v>
      </c>
      <c r="C809" s="11" t="str">
        <f ca="1">IF(G809=$E$2+1,D800,INDIRECT(ADDRESS(4+MOD(IF(G809&lt;$E$2+1,G809,$E$2+$E$2+2-G809)-A809+2*$E$2+1,2*$E$2+1),3)))</f>
        <v>Player 17</v>
      </c>
      <c r="D809" s="9" t="str">
        <f ca="1" t="shared" si="32"/>
        <v>Player 10</v>
      </c>
      <c r="E809" s="9"/>
      <c r="F809" s="9"/>
      <c r="G809" s="5">
        <f>1+MOD(A809+D799-2,2*$E$2+1)</f>
        <v>4</v>
      </c>
    </row>
    <row r="810" spans="1:7" s="5" customFormat="1" ht="24.75" customHeight="1">
      <c r="A810" s="9">
        <v>8</v>
      </c>
      <c r="B810" s="11">
        <f t="shared" si="33"/>
        <v>5</v>
      </c>
      <c r="C810" s="11" t="str">
        <f ca="1">IF(G810=$E$2+1,D800,INDIRECT(ADDRESS(4+MOD(IF(G810&lt;$E$2+1,G810,$E$2+$E$2+2-G810)-A810+2*$E$2+1,2*$E$2+1),3)))</f>
        <v>Player 17</v>
      </c>
      <c r="D810" s="9" t="str">
        <f ca="1" t="shared" si="32"/>
        <v>Player 8</v>
      </c>
      <c r="E810" s="9"/>
      <c r="F810" s="9"/>
      <c r="G810" s="5">
        <f>1+MOD(A810+D799-2,2*$E$2+1)</f>
        <v>5</v>
      </c>
    </row>
    <row r="811" spans="1:7" s="5" customFormat="1" ht="24.75" customHeight="1">
      <c r="A811" s="9">
        <v>9</v>
      </c>
      <c r="B811" s="11">
        <f t="shared" si="33"/>
        <v>6</v>
      </c>
      <c r="C811" s="11" t="str">
        <f ca="1">IF(G811=$E$2+1,D800,INDIRECT(ADDRESS(4+MOD(IF(G811&lt;$E$2+1,G811,$E$2+$E$2+2-G811)-A811+2*$E$2+1,2*$E$2+1),3)))</f>
        <v>Player 17</v>
      </c>
      <c r="D811" s="9" t="str">
        <f ca="1" t="shared" si="32"/>
        <v>Player 6</v>
      </c>
      <c r="E811" s="9"/>
      <c r="F811" s="9"/>
      <c r="G811" s="5">
        <f>1+MOD(A811+D799-2,2*$E$2+1)</f>
        <v>6</v>
      </c>
    </row>
    <row r="812" spans="1:7" s="5" customFormat="1" ht="24.75" customHeight="1">
      <c r="A812" s="9">
        <v>10</v>
      </c>
      <c r="B812" s="11">
        <f t="shared" si="33"/>
        <v>7</v>
      </c>
      <c r="C812" s="11" t="str">
        <f ca="1">IF(G812=$E$2+1,D800,INDIRECT(ADDRESS(4+MOD(IF(G812&lt;$E$2+1,G812,$E$2+$E$2+2-G812)-A812+2*$E$2+1,2*$E$2+1),3)))</f>
        <v>Player 17</v>
      </c>
      <c r="D812" s="9" t="str">
        <f ca="1" t="shared" si="32"/>
        <v>Player 4</v>
      </c>
      <c r="E812" s="9"/>
      <c r="F812" s="9"/>
      <c r="G812" s="5">
        <f>1+MOD(A812+D799-2,2*$E$2+1)</f>
        <v>7</v>
      </c>
    </row>
    <row r="813" spans="1:7" s="5" customFormat="1" ht="24.75" customHeight="1">
      <c r="A813" s="9">
        <v>11</v>
      </c>
      <c r="B813" s="11">
        <f t="shared" si="33"/>
        <v>8</v>
      </c>
      <c r="C813" s="11" t="str">
        <f ca="1">IF(G813=$E$2+1,D800,INDIRECT(ADDRESS(4+MOD(IF(G813&lt;$E$2+1,G813,$E$2+$E$2+2-G813)-A813+2*$E$2+1,2*$E$2+1),3)))</f>
        <v>Player 17</v>
      </c>
      <c r="D813" s="9" t="str">
        <f ca="1" t="shared" si="32"/>
        <v>Player 2</v>
      </c>
      <c r="E813" s="9"/>
      <c r="F813" s="9"/>
      <c r="G813" s="5">
        <f>1+MOD(A813+D799-2,2*$E$2+1)</f>
        <v>8</v>
      </c>
    </row>
    <row r="814" spans="1:7" s="5" customFormat="1" ht="24.75" customHeight="1">
      <c r="A814" s="9">
        <v>12</v>
      </c>
      <c r="B814" s="11">
        <f t="shared" si="33"/>
        <v>9</v>
      </c>
      <c r="C814" s="11" t="str">
        <f ca="1">IF(G814=$E$2+1,D800,INDIRECT(ADDRESS(4+MOD(IF(G814&lt;$E$2+1,G814,$E$2+$E$2+2-G814)-A814+2*$E$2+1,2*$E$2+1),3)))</f>
        <v>Player 17</v>
      </c>
      <c r="D814" s="9" t="str">
        <f ca="1" t="shared" si="32"/>
        <v>Player 19 or Rest</v>
      </c>
      <c r="E814" s="9"/>
      <c r="F814" s="9"/>
      <c r="G814" s="5">
        <f>1+MOD(A814+D799-2,2*$E$2+1)</f>
        <v>9</v>
      </c>
    </row>
    <row r="815" spans="1:7" s="5" customFormat="1" ht="24.75" customHeight="1">
      <c r="A815" s="9">
        <v>13</v>
      </c>
      <c r="B815" s="11">
        <f t="shared" si="33"/>
        <v>0</v>
      </c>
      <c r="C815" s="11" t="str">
        <f ca="1">IF(G815=$E$2+1,D800,INDIRECT(ADDRESS(4+MOD(IF(G815&lt;$E$2+1,G815,$E$2+$E$2+2-G815)-A815+2*$E$2+1,2*$E$2+1),3)))</f>
        <v>Player 17</v>
      </c>
      <c r="D815" s="9" t="str">
        <f ca="1" t="shared" si="32"/>
        <v>Rest</v>
      </c>
      <c r="E815" s="9"/>
      <c r="F815" s="9"/>
      <c r="G815" s="5">
        <f>1+MOD(A815+D799-2,2*$E$2+1)</f>
        <v>10</v>
      </c>
    </row>
    <row r="816" spans="1:7" s="5" customFormat="1" ht="24.75" customHeight="1">
      <c r="A816" s="9">
        <v>14</v>
      </c>
      <c r="B816" s="11">
        <f t="shared" si="33"/>
        <v>9</v>
      </c>
      <c r="C816" s="11" t="str">
        <f ca="1">IF(G816=$E$2+1,D800,INDIRECT(ADDRESS(4+MOD(IF(G816&lt;$E$2+1,G816,$E$2+$E$2+2-G816)-A816+2*$E$2+1,2*$E$2+1),3)))</f>
        <v>Player 15</v>
      </c>
      <c r="D816" s="9" t="str">
        <f ca="1" t="shared" si="32"/>
        <v>Player 17</v>
      </c>
      <c r="E816" s="9"/>
      <c r="F816" s="9"/>
      <c r="G816" s="5">
        <f>1+MOD(A816+D799-2,2*$E$2+1)</f>
        <v>11</v>
      </c>
    </row>
    <row r="817" spans="1:7" s="5" customFormat="1" ht="24.75" customHeight="1">
      <c r="A817" s="9">
        <v>15</v>
      </c>
      <c r="B817" s="11">
        <f t="shared" si="33"/>
        <v>8</v>
      </c>
      <c r="C817" s="11" t="str">
        <f ca="1">IF(G817=$E$2+1,D800,INDIRECT(ADDRESS(4+MOD(IF(G817&lt;$E$2+1,G817,$E$2+$E$2+2-G817)-A817+2*$E$2+1,2*$E$2+1),3)))</f>
        <v>Player 13</v>
      </c>
      <c r="D817" s="9" t="str">
        <f ca="1" t="shared" si="32"/>
        <v>Player 17</v>
      </c>
      <c r="E817" s="9"/>
      <c r="F817" s="9"/>
      <c r="G817" s="5">
        <f>1+MOD(A817+D799-2,2*$E$2+1)</f>
        <v>12</v>
      </c>
    </row>
    <row r="818" spans="1:7" s="5" customFormat="1" ht="24.75" customHeight="1">
      <c r="A818" s="9">
        <v>16</v>
      </c>
      <c r="B818" s="11">
        <f t="shared" si="33"/>
        <v>7</v>
      </c>
      <c r="C818" s="11" t="str">
        <f ca="1">IF(G818=$E$2+1,D800,INDIRECT(ADDRESS(4+MOD(IF(G818&lt;$E$2+1,G818,$E$2+$E$2+2-G818)-A818+2*$E$2+1,2*$E$2+1),3)))</f>
        <v>Player 11</v>
      </c>
      <c r="D818" s="9" t="str">
        <f ca="1" t="shared" si="32"/>
        <v>Player 17</v>
      </c>
      <c r="E818" s="9"/>
      <c r="F818" s="9"/>
      <c r="G818" s="5">
        <f>1+MOD(A818+D799-2,2*$E$2+1)</f>
        <v>13</v>
      </c>
    </row>
    <row r="819" spans="1:7" s="5" customFormat="1" ht="24.75" customHeight="1">
      <c r="A819" s="9">
        <v>17</v>
      </c>
      <c r="B819" s="11">
        <f t="shared" si="33"/>
        <v>6</v>
      </c>
      <c r="C819" s="11" t="str">
        <f ca="1">IF(G819=$E$2+1,D800,INDIRECT(ADDRESS(4+MOD(IF(G819&lt;$E$2+1,G819,$E$2+$E$2+2-G819)-A819+2*$E$2+1,2*$E$2+1),3)))</f>
        <v>Player 9</v>
      </c>
      <c r="D819" s="9" t="str">
        <f ca="1" t="shared" si="32"/>
        <v>Player 17</v>
      </c>
      <c r="E819" s="9"/>
      <c r="F819" s="9"/>
      <c r="G819" s="5">
        <f>1+MOD(A819+D799-2,2*$E$2+1)</f>
        <v>14</v>
      </c>
    </row>
    <row r="820" spans="1:7" s="5" customFormat="1" ht="24.75" customHeight="1">
      <c r="A820" s="9">
        <v>18</v>
      </c>
      <c r="B820" s="11">
        <f t="shared" si="33"/>
        <v>5</v>
      </c>
      <c r="C820" s="11" t="str">
        <f ca="1">IF(G820=$E$2+1,D800,INDIRECT(ADDRESS(4+MOD(IF(G820&lt;$E$2+1,G820,$E$2+$E$2+2-G820)-A820+2*$E$2+1,2*$E$2+1),3)))</f>
        <v>Player 7</v>
      </c>
      <c r="D820" s="9" t="str">
        <f ca="1" t="shared" si="32"/>
        <v>Player 17</v>
      </c>
      <c r="E820" s="9"/>
      <c r="F820" s="9"/>
      <c r="G820" s="5">
        <f>1+MOD(A820+D799-2,2*$E$2+1)</f>
        <v>15</v>
      </c>
    </row>
    <row r="821" spans="1:7" s="5" customFormat="1" ht="24.75" customHeight="1">
      <c r="A821" s="9">
        <v>19</v>
      </c>
      <c r="B821" s="11">
        <f t="shared" si="33"/>
        <v>4</v>
      </c>
      <c r="C821" s="11" t="str">
        <f ca="1">IF(G821=$E$2+1,D800,INDIRECT(ADDRESS(4+MOD(IF(G821&lt;$E$2+1,G821,$E$2+$E$2+2-G821)-A821+2*$E$2+1,2*$E$2+1),3)))</f>
        <v>Player 5</v>
      </c>
      <c r="D821" s="9" t="str">
        <f ca="1" t="shared" si="32"/>
        <v>Player 17</v>
      </c>
      <c r="E821" s="9"/>
      <c r="F821" s="9"/>
      <c r="G821" s="5">
        <f>1+MOD(A821+D799-2,2*$E$2+1)</f>
        <v>16</v>
      </c>
    </row>
    <row r="822" s="5" customFormat="1" ht="24.75" customHeight="1">
      <c r="F822" s="6"/>
    </row>
    <row r="823" s="5" customFormat="1" ht="24.75" customHeight="1">
      <c r="F823" s="6"/>
    </row>
    <row r="824" s="5" customFormat="1" ht="24.75" customHeight="1">
      <c r="F824" s="6"/>
    </row>
    <row r="825" s="5" customFormat="1" ht="24.75" customHeight="1">
      <c r="F825" s="6"/>
    </row>
    <row r="826" spans="1:4" s="5" customFormat="1" ht="24.75" customHeight="1">
      <c r="A826" s="5" t="s">
        <v>29</v>
      </c>
      <c r="C826" s="7" t="s">
        <v>30</v>
      </c>
      <c r="D826" s="8">
        <v>18</v>
      </c>
    </row>
    <row r="827" spans="3:4" s="5" customFormat="1" ht="24.75" customHeight="1">
      <c r="C827" s="7" t="s">
        <v>31</v>
      </c>
      <c r="D827" s="8" t="str">
        <f ca="1">INDIRECT(ADDRESS(3+D826,3))</f>
        <v>Player 18</v>
      </c>
    </row>
    <row r="828" s="5" customFormat="1" ht="24.75" customHeight="1"/>
    <row r="829" spans="1:7" s="5" customFormat="1" ht="24.75" customHeight="1">
      <c r="A829" s="9" t="s">
        <v>36</v>
      </c>
      <c r="B829" s="16" t="s">
        <v>5</v>
      </c>
      <c r="C829" s="11" t="s">
        <v>11</v>
      </c>
      <c r="D829" s="9" t="s">
        <v>10</v>
      </c>
      <c r="E829" s="10" t="s">
        <v>3</v>
      </c>
      <c r="F829" s="9" t="s">
        <v>4</v>
      </c>
      <c r="G829" s="5" t="s">
        <v>32</v>
      </c>
    </row>
    <row r="830" spans="1:7" s="5" customFormat="1" ht="24.75" customHeight="1">
      <c r="A830" s="9">
        <v>1</v>
      </c>
      <c r="B830" s="11">
        <f>IF(G830=$E$2+1,0,IF(G830&lt;$E$2+1,G830,$E$2+$E$2+2-G830))</f>
        <v>2</v>
      </c>
      <c r="C830" s="11" t="str">
        <f ca="1">IF(G830=$E$2+1,D827,INDIRECT(ADDRESS(4+MOD(IF(G830&lt;$E$2+1,G830,$E$2+$E$2+2-G830)-A830+2*$E$2+1,2*$E$2+1),3)))</f>
        <v>Player 2</v>
      </c>
      <c r="D830" s="9" t="str">
        <f aca="true" ca="1" t="shared" si="34" ref="D830:D848">IF(G830=$E$2+1,$F$3,INDIRECT(ADDRESS(4+MOD(IF(G830&lt;$E$2+1,$E$2+$E$2+2-G830,G830)-A830+2*$E$2+1,2*$E$2+1),3)))</f>
        <v>Player 18</v>
      </c>
      <c r="E830" s="10"/>
      <c r="F830" s="9"/>
      <c r="G830" s="5">
        <f>1+MOD(A830+D826-2,2*$E$2+1)</f>
        <v>18</v>
      </c>
    </row>
    <row r="831" spans="1:7" s="5" customFormat="1" ht="24.75" customHeight="1">
      <c r="A831" s="9">
        <v>2</v>
      </c>
      <c r="B831" s="11">
        <f aca="true" t="shared" si="35" ref="B831:B848">IF(G831=$E$2+1,0,IF(G831&lt;$E$2+1,G831,$E$2+$E$2+2-G831))</f>
        <v>1</v>
      </c>
      <c r="C831" s="11" t="str">
        <f ca="1">IF(G831=$E$2+1,D827,INDIRECT(ADDRESS(4+MOD(IF(G831&lt;$E$2+1,G831,$E$2+$E$2+2-G831)-A831+2*$E$2+1,2*$E$2+1),3)))</f>
        <v>Player 19 or Rest</v>
      </c>
      <c r="D831" s="9" t="str">
        <f ca="1" t="shared" si="34"/>
        <v>Player 18</v>
      </c>
      <c r="E831" s="10"/>
      <c r="F831" s="9"/>
      <c r="G831" s="5">
        <f>1+MOD(A831+D826-2,2*$E$2+1)</f>
        <v>19</v>
      </c>
    </row>
    <row r="832" spans="1:7" s="5" customFormat="1" ht="24.75" customHeight="1">
      <c r="A832" s="9">
        <v>3</v>
      </c>
      <c r="B832" s="11">
        <f t="shared" si="35"/>
        <v>1</v>
      </c>
      <c r="C832" s="11" t="str">
        <f ca="1">IF(G832=$E$2+1,D827,INDIRECT(ADDRESS(4+MOD(IF(G832&lt;$E$2+1,G832,$E$2+$E$2+2-G832)-A832+2*$E$2+1,2*$E$2+1),3)))</f>
        <v>Player 18</v>
      </c>
      <c r="D832" s="9" t="str">
        <f ca="1" t="shared" si="34"/>
        <v>Player 17</v>
      </c>
      <c r="E832" s="9"/>
      <c r="F832" s="9"/>
      <c r="G832" s="5">
        <f>1+MOD(A832+D826-2,2*$E$2+1)</f>
        <v>1</v>
      </c>
    </row>
    <row r="833" spans="1:7" s="5" customFormat="1" ht="24.75" customHeight="1">
      <c r="A833" s="9">
        <v>4</v>
      </c>
      <c r="B833" s="11">
        <f t="shared" si="35"/>
        <v>2</v>
      </c>
      <c r="C833" s="11" t="str">
        <f ca="1">IF(G833=$E$2+1,D827,INDIRECT(ADDRESS(4+MOD(IF(G833&lt;$E$2+1,G833,$E$2+$E$2+2-G833)-A833+2*$E$2+1,2*$E$2+1),3)))</f>
        <v>Player 18</v>
      </c>
      <c r="D833" s="9" t="str">
        <f ca="1" t="shared" si="34"/>
        <v>Player 15</v>
      </c>
      <c r="E833" s="9"/>
      <c r="F833" s="9"/>
      <c r="G833" s="5">
        <f>1+MOD(A833+D826-2,2*$E$2+1)</f>
        <v>2</v>
      </c>
    </row>
    <row r="834" spans="1:7" s="5" customFormat="1" ht="24.75" customHeight="1">
      <c r="A834" s="9">
        <v>5</v>
      </c>
      <c r="B834" s="11">
        <f t="shared" si="35"/>
        <v>3</v>
      </c>
      <c r="C834" s="11" t="str">
        <f ca="1">IF(G834=$E$2+1,D827,INDIRECT(ADDRESS(4+MOD(IF(G834&lt;$E$2+1,G834,$E$2+$E$2+2-G834)-A834+2*$E$2+1,2*$E$2+1),3)))</f>
        <v>Player 18</v>
      </c>
      <c r="D834" s="9" t="str">
        <f ca="1" t="shared" si="34"/>
        <v>Player 13</v>
      </c>
      <c r="E834" s="9"/>
      <c r="F834" s="9"/>
      <c r="G834" s="5">
        <f>1+MOD(A834+D826-2,2*$E$2+1)</f>
        <v>3</v>
      </c>
    </row>
    <row r="835" spans="1:7" s="5" customFormat="1" ht="24.75" customHeight="1">
      <c r="A835" s="9">
        <v>6</v>
      </c>
      <c r="B835" s="11">
        <f t="shared" si="35"/>
        <v>4</v>
      </c>
      <c r="C835" s="11" t="str">
        <f ca="1">IF(G835=$E$2+1,D827,INDIRECT(ADDRESS(4+MOD(IF(G835&lt;$E$2+1,G835,$E$2+$E$2+2-G835)-A835+2*$E$2+1,2*$E$2+1),3)))</f>
        <v>Player 18</v>
      </c>
      <c r="D835" s="9" t="str">
        <f ca="1" t="shared" si="34"/>
        <v>Player 11</v>
      </c>
      <c r="E835" s="9"/>
      <c r="F835" s="9"/>
      <c r="G835" s="5">
        <f>1+MOD(A835+D826-2,2*$E$2+1)</f>
        <v>4</v>
      </c>
    </row>
    <row r="836" spans="1:7" s="5" customFormat="1" ht="24.75" customHeight="1">
      <c r="A836" s="9">
        <v>7</v>
      </c>
      <c r="B836" s="11">
        <f t="shared" si="35"/>
        <v>5</v>
      </c>
      <c r="C836" s="11" t="str">
        <f ca="1">IF(G836=$E$2+1,D827,INDIRECT(ADDRESS(4+MOD(IF(G836&lt;$E$2+1,G836,$E$2+$E$2+2-G836)-A836+2*$E$2+1,2*$E$2+1),3)))</f>
        <v>Player 18</v>
      </c>
      <c r="D836" s="9" t="str">
        <f ca="1" t="shared" si="34"/>
        <v>Player 9</v>
      </c>
      <c r="E836" s="9"/>
      <c r="F836" s="9"/>
      <c r="G836" s="5">
        <f>1+MOD(A836+D826-2,2*$E$2+1)</f>
        <v>5</v>
      </c>
    </row>
    <row r="837" spans="1:7" s="5" customFormat="1" ht="24.75" customHeight="1">
      <c r="A837" s="9">
        <v>8</v>
      </c>
      <c r="B837" s="11">
        <f t="shared" si="35"/>
        <v>6</v>
      </c>
      <c r="C837" s="11" t="str">
        <f ca="1">IF(G837=$E$2+1,D827,INDIRECT(ADDRESS(4+MOD(IF(G837&lt;$E$2+1,G837,$E$2+$E$2+2-G837)-A837+2*$E$2+1,2*$E$2+1),3)))</f>
        <v>Player 18</v>
      </c>
      <c r="D837" s="9" t="str">
        <f ca="1" t="shared" si="34"/>
        <v>Player 7</v>
      </c>
      <c r="E837" s="9"/>
      <c r="F837" s="9"/>
      <c r="G837" s="5">
        <f>1+MOD(A837+D826-2,2*$E$2+1)</f>
        <v>6</v>
      </c>
    </row>
    <row r="838" spans="1:7" s="5" customFormat="1" ht="24.75" customHeight="1">
      <c r="A838" s="9">
        <v>9</v>
      </c>
      <c r="B838" s="11">
        <f t="shared" si="35"/>
        <v>7</v>
      </c>
      <c r="C838" s="11" t="str">
        <f ca="1">IF(G838=$E$2+1,D827,INDIRECT(ADDRESS(4+MOD(IF(G838&lt;$E$2+1,G838,$E$2+$E$2+2-G838)-A838+2*$E$2+1,2*$E$2+1),3)))</f>
        <v>Player 18</v>
      </c>
      <c r="D838" s="9" t="str">
        <f ca="1" t="shared" si="34"/>
        <v>Player 5</v>
      </c>
      <c r="E838" s="9"/>
      <c r="F838" s="9"/>
      <c r="G838" s="5">
        <f>1+MOD(A838+D826-2,2*$E$2+1)</f>
        <v>7</v>
      </c>
    </row>
    <row r="839" spans="1:7" s="5" customFormat="1" ht="24.75" customHeight="1">
      <c r="A839" s="9">
        <v>10</v>
      </c>
      <c r="B839" s="11">
        <f t="shared" si="35"/>
        <v>8</v>
      </c>
      <c r="C839" s="11" t="str">
        <f ca="1">IF(G839=$E$2+1,D827,INDIRECT(ADDRESS(4+MOD(IF(G839&lt;$E$2+1,G839,$E$2+$E$2+2-G839)-A839+2*$E$2+1,2*$E$2+1),3)))</f>
        <v>Player 18</v>
      </c>
      <c r="D839" s="9" t="str">
        <f ca="1" t="shared" si="34"/>
        <v>Player 3</v>
      </c>
      <c r="E839" s="9"/>
      <c r="F839" s="9"/>
      <c r="G839" s="5">
        <f>1+MOD(A839+D826-2,2*$E$2+1)</f>
        <v>8</v>
      </c>
    </row>
    <row r="840" spans="1:7" s="5" customFormat="1" ht="24.75" customHeight="1">
      <c r="A840" s="9">
        <v>11</v>
      </c>
      <c r="B840" s="11">
        <f t="shared" si="35"/>
        <v>9</v>
      </c>
      <c r="C840" s="11" t="str">
        <f ca="1">IF(G840=$E$2+1,D827,INDIRECT(ADDRESS(4+MOD(IF(G840&lt;$E$2+1,G840,$E$2+$E$2+2-G840)-A840+2*$E$2+1,2*$E$2+1),3)))</f>
        <v>Player 18</v>
      </c>
      <c r="D840" s="9" t="str">
        <f ca="1" t="shared" si="34"/>
        <v>Player 1</v>
      </c>
      <c r="E840" s="9"/>
      <c r="F840" s="9"/>
      <c r="G840" s="5">
        <f>1+MOD(A840+D826-2,2*$E$2+1)</f>
        <v>9</v>
      </c>
    </row>
    <row r="841" spans="1:7" s="5" customFormat="1" ht="24.75" customHeight="1">
      <c r="A841" s="9">
        <v>12</v>
      </c>
      <c r="B841" s="11">
        <f t="shared" si="35"/>
        <v>0</v>
      </c>
      <c r="C841" s="11" t="str">
        <f ca="1">IF(G841=$E$2+1,D827,INDIRECT(ADDRESS(4+MOD(IF(G841&lt;$E$2+1,G841,$E$2+$E$2+2-G841)-A841+2*$E$2+1,2*$E$2+1),3)))</f>
        <v>Player 18</v>
      </c>
      <c r="D841" s="9" t="str">
        <f ca="1" t="shared" si="34"/>
        <v>Rest</v>
      </c>
      <c r="E841" s="9"/>
      <c r="F841" s="9"/>
      <c r="G841" s="5">
        <f>1+MOD(A841+D826-2,2*$E$2+1)</f>
        <v>10</v>
      </c>
    </row>
    <row r="842" spans="1:7" s="5" customFormat="1" ht="24.75" customHeight="1">
      <c r="A842" s="9">
        <v>13</v>
      </c>
      <c r="B842" s="11">
        <f t="shared" si="35"/>
        <v>9</v>
      </c>
      <c r="C842" s="11" t="str">
        <f ca="1">IF(G842=$E$2+1,D827,INDIRECT(ADDRESS(4+MOD(IF(G842&lt;$E$2+1,G842,$E$2+$E$2+2-G842)-A842+2*$E$2+1,2*$E$2+1),3)))</f>
        <v>Player 16</v>
      </c>
      <c r="D842" s="9" t="str">
        <f ca="1" t="shared" si="34"/>
        <v>Player 18</v>
      </c>
      <c r="E842" s="9"/>
      <c r="F842" s="9"/>
      <c r="G842" s="5">
        <f>1+MOD(A842+D826-2,2*$E$2+1)</f>
        <v>11</v>
      </c>
    </row>
    <row r="843" spans="1:7" s="5" customFormat="1" ht="24.75" customHeight="1">
      <c r="A843" s="9">
        <v>14</v>
      </c>
      <c r="B843" s="11">
        <f t="shared" si="35"/>
        <v>8</v>
      </c>
      <c r="C843" s="11" t="str">
        <f ca="1">IF(G843=$E$2+1,D827,INDIRECT(ADDRESS(4+MOD(IF(G843&lt;$E$2+1,G843,$E$2+$E$2+2-G843)-A843+2*$E$2+1,2*$E$2+1),3)))</f>
        <v>Player 14</v>
      </c>
      <c r="D843" s="9" t="str">
        <f ca="1" t="shared" si="34"/>
        <v>Player 18</v>
      </c>
      <c r="E843" s="9"/>
      <c r="F843" s="9"/>
      <c r="G843" s="5">
        <f>1+MOD(A843+D826-2,2*$E$2+1)</f>
        <v>12</v>
      </c>
    </row>
    <row r="844" spans="1:7" s="5" customFormat="1" ht="24.75" customHeight="1">
      <c r="A844" s="9">
        <v>15</v>
      </c>
      <c r="B844" s="11">
        <f t="shared" si="35"/>
        <v>7</v>
      </c>
      <c r="C844" s="11" t="str">
        <f ca="1">IF(G844=$E$2+1,D827,INDIRECT(ADDRESS(4+MOD(IF(G844&lt;$E$2+1,G844,$E$2+$E$2+2-G844)-A844+2*$E$2+1,2*$E$2+1),3)))</f>
        <v>Player 12</v>
      </c>
      <c r="D844" s="9" t="str">
        <f ca="1" t="shared" si="34"/>
        <v>Player 18</v>
      </c>
      <c r="E844" s="9"/>
      <c r="F844" s="9"/>
      <c r="G844" s="5">
        <f>1+MOD(A844+D826-2,2*$E$2+1)</f>
        <v>13</v>
      </c>
    </row>
    <row r="845" spans="1:7" s="5" customFormat="1" ht="24.75" customHeight="1">
      <c r="A845" s="9">
        <v>16</v>
      </c>
      <c r="B845" s="11">
        <f t="shared" si="35"/>
        <v>6</v>
      </c>
      <c r="C845" s="11" t="str">
        <f ca="1">IF(G845=$E$2+1,D827,INDIRECT(ADDRESS(4+MOD(IF(G845&lt;$E$2+1,G845,$E$2+$E$2+2-G845)-A845+2*$E$2+1,2*$E$2+1),3)))</f>
        <v>Player 10</v>
      </c>
      <c r="D845" s="9" t="str">
        <f ca="1" t="shared" si="34"/>
        <v>Player 18</v>
      </c>
      <c r="E845" s="9"/>
      <c r="F845" s="9"/>
      <c r="G845" s="5">
        <f>1+MOD(A845+D826-2,2*$E$2+1)</f>
        <v>14</v>
      </c>
    </row>
    <row r="846" spans="1:7" s="5" customFormat="1" ht="24.75" customHeight="1">
      <c r="A846" s="9">
        <v>17</v>
      </c>
      <c r="B846" s="11">
        <f t="shared" si="35"/>
        <v>5</v>
      </c>
      <c r="C846" s="11" t="str">
        <f ca="1">IF(G846=$E$2+1,D827,INDIRECT(ADDRESS(4+MOD(IF(G846&lt;$E$2+1,G846,$E$2+$E$2+2-G846)-A846+2*$E$2+1,2*$E$2+1),3)))</f>
        <v>Player 8</v>
      </c>
      <c r="D846" s="9" t="str">
        <f ca="1" t="shared" si="34"/>
        <v>Player 18</v>
      </c>
      <c r="E846" s="9"/>
      <c r="F846" s="9"/>
      <c r="G846" s="5">
        <f>1+MOD(A846+D826-2,2*$E$2+1)</f>
        <v>15</v>
      </c>
    </row>
    <row r="847" spans="1:7" s="5" customFormat="1" ht="24.75" customHeight="1">
      <c r="A847" s="9">
        <v>18</v>
      </c>
      <c r="B847" s="11">
        <f t="shared" si="35"/>
        <v>4</v>
      </c>
      <c r="C847" s="11" t="str">
        <f ca="1">IF(G847=$E$2+1,D827,INDIRECT(ADDRESS(4+MOD(IF(G847&lt;$E$2+1,G847,$E$2+$E$2+2-G847)-A847+2*$E$2+1,2*$E$2+1),3)))</f>
        <v>Player 6</v>
      </c>
      <c r="D847" s="9" t="str">
        <f ca="1" t="shared" si="34"/>
        <v>Player 18</v>
      </c>
      <c r="E847" s="9"/>
      <c r="F847" s="9"/>
      <c r="G847" s="5">
        <f>1+MOD(A847+D826-2,2*$E$2+1)</f>
        <v>16</v>
      </c>
    </row>
    <row r="848" spans="1:7" s="5" customFormat="1" ht="24.75" customHeight="1">
      <c r="A848" s="9">
        <v>19</v>
      </c>
      <c r="B848" s="11">
        <f t="shared" si="35"/>
        <v>3</v>
      </c>
      <c r="C848" s="11" t="str">
        <f ca="1">IF(G848=$E$2+1,D827,INDIRECT(ADDRESS(4+MOD(IF(G848&lt;$E$2+1,G848,$E$2+$E$2+2-G848)-A848+2*$E$2+1,2*$E$2+1),3)))</f>
        <v>Player 4</v>
      </c>
      <c r="D848" s="9" t="str">
        <f ca="1" t="shared" si="34"/>
        <v>Player 18</v>
      </c>
      <c r="E848" s="9"/>
      <c r="F848" s="9"/>
      <c r="G848" s="5">
        <f>1+MOD(A848+D826-2,2*$E$2+1)</f>
        <v>17</v>
      </c>
    </row>
    <row r="849" s="5" customFormat="1" ht="24.75" customHeight="1">
      <c r="F849" s="6"/>
    </row>
    <row r="850" s="5" customFormat="1" ht="24.75" customHeight="1">
      <c r="F850" s="6"/>
    </row>
    <row r="851" s="5" customFormat="1" ht="24.75" customHeight="1">
      <c r="F851" s="6"/>
    </row>
    <row r="852" s="5" customFormat="1" ht="24.75" customHeight="1">
      <c r="F852" s="6"/>
    </row>
    <row r="853" spans="1:4" s="5" customFormat="1" ht="24.75" customHeight="1">
      <c r="A853" s="5" t="s">
        <v>29</v>
      </c>
      <c r="C853" s="7" t="s">
        <v>30</v>
      </c>
      <c r="D853" s="8">
        <v>19</v>
      </c>
    </row>
    <row r="854" spans="3:4" s="5" customFormat="1" ht="24.75" customHeight="1">
      <c r="C854" s="7" t="s">
        <v>31</v>
      </c>
      <c r="D854" s="8" t="str">
        <f ca="1">INDIRECT(ADDRESS(3+D853,3))</f>
        <v>Player 19 or Rest</v>
      </c>
    </row>
    <row r="855" s="5" customFormat="1" ht="24.75" customHeight="1"/>
    <row r="856" spans="1:7" s="5" customFormat="1" ht="24.75" customHeight="1">
      <c r="A856" s="9" t="s">
        <v>36</v>
      </c>
      <c r="B856" s="16" t="s">
        <v>5</v>
      </c>
      <c r="C856" s="11" t="s">
        <v>11</v>
      </c>
      <c r="D856" s="9" t="s">
        <v>10</v>
      </c>
      <c r="E856" s="10" t="s">
        <v>3</v>
      </c>
      <c r="F856" s="9" t="s">
        <v>4</v>
      </c>
      <c r="G856" s="5" t="s">
        <v>32</v>
      </c>
    </row>
    <row r="857" spans="1:7" s="5" customFormat="1" ht="24.75" customHeight="1">
      <c r="A857" s="9">
        <v>1</v>
      </c>
      <c r="B857" s="11">
        <f>IF(G857=$E$2+1,0,IF(G857&lt;$E$2+1,G857,$E$2+$E$2+2-G857))</f>
        <v>1</v>
      </c>
      <c r="C857" s="11" t="str">
        <f ca="1">IF(G857=$E$2+1,D854,INDIRECT(ADDRESS(4+MOD(IF(G857&lt;$E$2+1,G857,$E$2+$E$2+2-G857)-A857+2*$E$2+1,2*$E$2+1),3)))</f>
        <v>Player 1</v>
      </c>
      <c r="D857" s="9" t="str">
        <f aca="true" ca="1" t="shared" si="36" ref="D857:D875">IF(G857=$E$2+1,$F$3,INDIRECT(ADDRESS(4+MOD(IF(G857&lt;$E$2+1,$E$2+$E$2+2-G857,G857)-A857+2*$E$2+1,2*$E$2+1),3)))</f>
        <v>Player 19 or Rest</v>
      </c>
      <c r="E857" s="10"/>
      <c r="F857" s="9"/>
      <c r="G857" s="5">
        <f>1+MOD(A857+D853-2,2*$E$2+1)</f>
        <v>19</v>
      </c>
    </row>
    <row r="858" spans="1:7" s="5" customFormat="1" ht="24.75" customHeight="1">
      <c r="A858" s="9">
        <v>2</v>
      </c>
      <c r="B858" s="11">
        <f aca="true" t="shared" si="37" ref="B858:B875">IF(G858=$E$2+1,0,IF(G858&lt;$E$2+1,G858,$E$2+$E$2+2-G858))</f>
        <v>1</v>
      </c>
      <c r="C858" s="11" t="str">
        <f ca="1">IF(G858=$E$2+1,D854,INDIRECT(ADDRESS(4+MOD(IF(G858&lt;$E$2+1,G858,$E$2+$E$2+2-G858)-A858+2*$E$2+1,2*$E$2+1),3)))</f>
        <v>Player 19 or Rest</v>
      </c>
      <c r="D858" s="9" t="str">
        <f ca="1" t="shared" si="36"/>
        <v>Player 18</v>
      </c>
      <c r="E858" s="10"/>
      <c r="F858" s="9"/>
      <c r="G858" s="5">
        <f>1+MOD(A858+D853-2,2*$E$2+1)</f>
        <v>1</v>
      </c>
    </row>
    <row r="859" spans="1:7" s="5" customFormat="1" ht="24.75" customHeight="1">
      <c r="A859" s="9">
        <v>3</v>
      </c>
      <c r="B859" s="11">
        <f t="shared" si="37"/>
        <v>2</v>
      </c>
      <c r="C859" s="11" t="str">
        <f ca="1">IF(G859=$E$2+1,D854,INDIRECT(ADDRESS(4+MOD(IF(G859&lt;$E$2+1,G859,$E$2+$E$2+2-G859)-A859+2*$E$2+1,2*$E$2+1),3)))</f>
        <v>Player 19 or Rest</v>
      </c>
      <c r="D859" s="9" t="str">
        <f ca="1" t="shared" si="36"/>
        <v>Player 16</v>
      </c>
      <c r="E859" s="9"/>
      <c r="F859" s="9"/>
      <c r="G859" s="5">
        <f>1+MOD(A859+D853-2,2*$E$2+1)</f>
        <v>2</v>
      </c>
    </row>
    <row r="860" spans="1:7" s="5" customFormat="1" ht="24.75" customHeight="1">
      <c r="A860" s="9">
        <v>4</v>
      </c>
      <c r="B860" s="11">
        <f t="shared" si="37"/>
        <v>3</v>
      </c>
      <c r="C860" s="11" t="str">
        <f ca="1">IF(G860=$E$2+1,D854,INDIRECT(ADDRESS(4+MOD(IF(G860&lt;$E$2+1,G860,$E$2+$E$2+2-G860)-A860+2*$E$2+1,2*$E$2+1),3)))</f>
        <v>Player 19 or Rest</v>
      </c>
      <c r="D860" s="9" t="str">
        <f ca="1" t="shared" si="36"/>
        <v>Player 14</v>
      </c>
      <c r="E860" s="9"/>
      <c r="F860" s="9"/>
      <c r="G860" s="5">
        <f>1+MOD(A860+D853-2,2*$E$2+1)</f>
        <v>3</v>
      </c>
    </row>
    <row r="861" spans="1:7" s="5" customFormat="1" ht="24.75" customHeight="1">
      <c r="A861" s="9">
        <v>5</v>
      </c>
      <c r="B861" s="11">
        <f t="shared" si="37"/>
        <v>4</v>
      </c>
      <c r="C861" s="11" t="str">
        <f ca="1">IF(G861=$E$2+1,D854,INDIRECT(ADDRESS(4+MOD(IF(G861&lt;$E$2+1,G861,$E$2+$E$2+2-G861)-A861+2*$E$2+1,2*$E$2+1),3)))</f>
        <v>Player 19 or Rest</v>
      </c>
      <c r="D861" s="9" t="str">
        <f ca="1" t="shared" si="36"/>
        <v>Player 12</v>
      </c>
      <c r="E861" s="9"/>
      <c r="F861" s="9"/>
      <c r="G861" s="5">
        <f>1+MOD(A861+D853-2,2*$E$2+1)</f>
        <v>4</v>
      </c>
    </row>
    <row r="862" spans="1:7" s="5" customFormat="1" ht="24.75" customHeight="1">
      <c r="A862" s="9">
        <v>6</v>
      </c>
      <c r="B862" s="11">
        <f t="shared" si="37"/>
        <v>5</v>
      </c>
      <c r="C862" s="11" t="str">
        <f ca="1">IF(G862=$E$2+1,D854,INDIRECT(ADDRESS(4+MOD(IF(G862&lt;$E$2+1,G862,$E$2+$E$2+2-G862)-A862+2*$E$2+1,2*$E$2+1),3)))</f>
        <v>Player 19 or Rest</v>
      </c>
      <c r="D862" s="9" t="str">
        <f ca="1" t="shared" si="36"/>
        <v>Player 10</v>
      </c>
      <c r="E862" s="9"/>
      <c r="F862" s="9"/>
      <c r="G862" s="5">
        <f>1+MOD(A862+D853-2,2*$E$2+1)</f>
        <v>5</v>
      </c>
    </row>
    <row r="863" spans="1:7" s="5" customFormat="1" ht="24.75" customHeight="1">
      <c r="A863" s="9">
        <v>7</v>
      </c>
      <c r="B863" s="11">
        <f t="shared" si="37"/>
        <v>6</v>
      </c>
      <c r="C863" s="11" t="str">
        <f ca="1">IF(G863=$E$2+1,D854,INDIRECT(ADDRESS(4+MOD(IF(G863&lt;$E$2+1,G863,$E$2+$E$2+2-G863)-A863+2*$E$2+1,2*$E$2+1),3)))</f>
        <v>Player 19 or Rest</v>
      </c>
      <c r="D863" s="9" t="str">
        <f ca="1" t="shared" si="36"/>
        <v>Player 8</v>
      </c>
      <c r="E863" s="9"/>
      <c r="F863" s="9"/>
      <c r="G863" s="5">
        <f>1+MOD(A863+D853-2,2*$E$2+1)</f>
        <v>6</v>
      </c>
    </row>
    <row r="864" spans="1:7" s="5" customFormat="1" ht="24.75" customHeight="1">
      <c r="A864" s="9">
        <v>8</v>
      </c>
      <c r="B864" s="11">
        <f t="shared" si="37"/>
        <v>7</v>
      </c>
      <c r="C864" s="11" t="str">
        <f ca="1">IF(G864=$E$2+1,D854,INDIRECT(ADDRESS(4+MOD(IF(G864&lt;$E$2+1,G864,$E$2+$E$2+2-G864)-A864+2*$E$2+1,2*$E$2+1),3)))</f>
        <v>Player 19 or Rest</v>
      </c>
      <c r="D864" s="9" t="str">
        <f ca="1" t="shared" si="36"/>
        <v>Player 6</v>
      </c>
      <c r="E864" s="9"/>
      <c r="F864" s="9"/>
      <c r="G864" s="5">
        <f>1+MOD(A864+D853-2,2*$E$2+1)</f>
        <v>7</v>
      </c>
    </row>
    <row r="865" spans="1:7" s="5" customFormat="1" ht="24.75" customHeight="1">
      <c r="A865" s="9">
        <v>9</v>
      </c>
      <c r="B865" s="11">
        <f t="shared" si="37"/>
        <v>8</v>
      </c>
      <c r="C865" s="11" t="str">
        <f ca="1">IF(G865=$E$2+1,D854,INDIRECT(ADDRESS(4+MOD(IF(G865&lt;$E$2+1,G865,$E$2+$E$2+2-G865)-A865+2*$E$2+1,2*$E$2+1),3)))</f>
        <v>Player 19 or Rest</v>
      </c>
      <c r="D865" s="9" t="str">
        <f ca="1" t="shared" si="36"/>
        <v>Player 4</v>
      </c>
      <c r="E865" s="9"/>
      <c r="F865" s="9"/>
      <c r="G865" s="5">
        <f>1+MOD(A865+D853-2,2*$E$2+1)</f>
        <v>8</v>
      </c>
    </row>
    <row r="866" spans="1:7" s="5" customFormat="1" ht="24.75" customHeight="1">
      <c r="A866" s="9">
        <v>10</v>
      </c>
      <c r="B866" s="11">
        <f t="shared" si="37"/>
        <v>9</v>
      </c>
      <c r="C866" s="11" t="str">
        <f ca="1">IF(G866=$E$2+1,D854,INDIRECT(ADDRESS(4+MOD(IF(G866&lt;$E$2+1,G866,$E$2+$E$2+2-G866)-A866+2*$E$2+1,2*$E$2+1),3)))</f>
        <v>Player 19 or Rest</v>
      </c>
      <c r="D866" s="9" t="str">
        <f ca="1" t="shared" si="36"/>
        <v>Player 2</v>
      </c>
      <c r="E866" s="9"/>
      <c r="F866" s="9"/>
      <c r="G866" s="5">
        <f>1+MOD(A866+D853-2,2*$E$2+1)</f>
        <v>9</v>
      </c>
    </row>
    <row r="867" spans="1:7" s="5" customFormat="1" ht="24.75" customHeight="1">
      <c r="A867" s="9">
        <v>11</v>
      </c>
      <c r="B867" s="11">
        <f t="shared" si="37"/>
        <v>0</v>
      </c>
      <c r="C867" s="11" t="str">
        <f ca="1">IF(G867=$E$2+1,D854,INDIRECT(ADDRESS(4+MOD(IF(G867&lt;$E$2+1,G867,$E$2+$E$2+2-G867)-A867+2*$E$2+1,2*$E$2+1),3)))</f>
        <v>Player 19 or Rest</v>
      </c>
      <c r="D867" s="9" t="str">
        <f ca="1" t="shared" si="36"/>
        <v>Rest</v>
      </c>
      <c r="E867" s="9"/>
      <c r="F867" s="9"/>
      <c r="G867" s="5">
        <f>1+MOD(A867+D853-2,2*$E$2+1)</f>
        <v>10</v>
      </c>
    </row>
    <row r="868" spans="1:7" s="5" customFormat="1" ht="24.75" customHeight="1">
      <c r="A868" s="9">
        <v>12</v>
      </c>
      <c r="B868" s="11">
        <f t="shared" si="37"/>
        <v>9</v>
      </c>
      <c r="C868" s="11" t="str">
        <f ca="1">IF(G868=$E$2+1,D854,INDIRECT(ADDRESS(4+MOD(IF(G868&lt;$E$2+1,G868,$E$2+$E$2+2-G868)-A868+2*$E$2+1,2*$E$2+1),3)))</f>
        <v>Player 17</v>
      </c>
      <c r="D868" s="9" t="str">
        <f ca="1" t="shared" si="36"/>
        <v>Player 19 or Rest</v>
      </c>
      <c r="E868" s="9"/>
      <c r="F868" s="9"/>
      <c r="G868" s="5">
        <f>1+MOD(A868+D853-2,2*$E$2+1)</f>
        <v>11</v>
      </c>
    </row>
    <row r="869" spans="1:7" s="5" customFormat="1" ht="24.75" customHeight="1">
      <c r="A869" s="9">
        <v>13</v>
      </c>
      <c r="B869" s="11">
        <f t="shared" si="37"/>
        <v>8</v>
      </c>
      <c r="C869" s="11" t="str">
        <f ca="1">IF(G869=$E$2+1,D854,INDIRECT(ADDRESS(4+MOD(IF(G869&lt;$E$2+1,G869,$E$2+$E$2+2-G869)-A869+2*$E$2+1,2*$E$2+1),3)))</f>
        <v>Player 15</v>
      </c>
      <c r="D869" s="9" t="str">
        <f ca="1" t="shared" si="36"/>
        <v>Player 19 or Rest</v>
      </c>
      <c r="E869" s="9"/>
      <c r="F869" s="9"/>
      <c r="G869" s="5">
        <f>1+MOD(A869+D853-2,2*$E$2+1)</f>
        <v>12</v>
      </c>
    </row>
    <row r="870" spans="1:7" s="5" customFormat="1" ht="24.75" customHeight="1">
      <c r="A870" s="9">
        <v>14</v>
      </c>
      <c r="B870" s="11">
        <f t="shared" si="37"/>
        <v>7</v>
      </c>
      <c r="C870" s="11" t="str">
        <f ca="1">IF(G870=$E$2+1,D854,INDIRECT(ADDRESS(4+MOD(IF(G870&lt;$E$2+1,G870,$E$2+$E$2+2-G870)-A870+2*$E$2+1,2*$E$2+1),3)))</f>
        <v>Player 13</v>
      </c>
      <c r="D870" s="9" t="str">
        <f ca="1" t="shared" si="36"/>
        <v>Player 19 or Rest</v>
      </c>
      <c r="E870" s="9"/>
      <c r="F870" s="9"/>
      <c r="G870" s="5">
        <f>1+MOD(A870+D853-2,2*$E$2+1)</f>
        <v>13</v>
      </c>
    </row>
    <row r="871" spans="1:7" s="5" customFormat="1" ht="24.75" customHeight="1">
      <c r="A871" s="9">
        <v>15</v>
      </c>
      <c r="B871" s="11">
        <f t="shared" si="37"/>
        <v>6</v>
      </c>
      <c r="C871" s="11" t="str">
        <f ca="1">IF(G871=$E$2+1,D854,INDIRECT(ADDRESS(4+MOD(IF(G871&lt;$E$2+1,G871,$E$2+$E$2+2-G871)-A871+2*$E$2+1,2*$E$2+1),3)))</f>
        <v>Player 11</v>
      </c>
      <c r="D871" s="9" t="str">
        <f ca="1" t="shared" si="36"/>
        <v>Player 19 or Rest</v>
      </c>
      <c r="E871" s="9"/>
      <c r="F871" s="9"/>
      <c r="G871" s="5">
        <f>1+MOD(A871+D853-2,2*$E$2+1)</f>
        <v>14</v>
      </c>
    </row>
    <row r="872" spans="1:7" s="5" customFormat="1" ht="24.75" customHeight="1">
      <c r="A872" s="9">
        <v>16</v>
      </c>
      <c r="B872" s="11">
        <f t="shared" si="37"/>
        <v>5</v>
      </c>
      <c r="C872" s="11" t="str">
        <f ca="1">IF(G872=$E$2+1,D854,INDIRECT(ADDRESS(4+MOD(IF(G872&lt;$E$2+1,G872,$E$2+$E$2+2-G872)-A872+2*$E$2+1,2*$E$2+1),3)))</f>
        <v>Player 9</v>
      </c>
      <c r="D872" s="9" t="str">
        <f ca="1" t="shared" si="36"/>
        <v>Player 19 or Rest</v>
      </c>
      <c r="E872" s="9"/>
      <c r="F872" s="9"/>
      <c r="G872" s="5">
        <f>1+MOD(A872+D853-2,2*$E$2+1)</f>
        <v>15</v>
      </c>
    </row>
    <row r="873" spans="1:7" s="5" customFormat="1" ht="24.75" customHeight="1">
      <c r="A873" s="9">
        <v>17</v>
      </c>
      <c r="B873" s="11">
        <f t="shared" si="37"/>
        <v>4</v>
      </c>
      <c r="C873" s="11" t="str">
        <f ca="1">IF(G873=$E$2+1,D854,INDIRECT(ADDRESS(4+MOD(IF(G873&lt;$E$2+1,G873,$E$2+$E$2+2-G873)-A873+2*$E$2+1,2*$E$2+1),3)))</f>
        <v>Player 7</v>
      </c>
      <c r="D873" s="9" t="str">
        <f ca="1" t="shared" si="36"/>
        <v>Player 19 or Rest</v>
      </c>
      <c r="E873" s="9"/>
      <c r="F873" s="9"/>
      <c r="G873" s="5">
        <f>1+MOD(A873+D853-2,2*$E$2+1)</f>
        <v>16</v>
      </c>
    </row>
    <row r="874" spans="1:7" s="5" customFormat="1" ht="24.75" customHeight="1">
      <c r="A874" s="9">
        <v>18</v>
      </c>
      <c r="B874" s="11">
        <f t="shared" si="37"/>
        <v>3</v>
      </c>
      <c r="C874" s="11" t="str">
        <f ca="1">IF(G874=$E$2+1,D854,INDIRECT(ADDRESS(4+MOD(IF(G874&lt;$E$2+1,G874,$E$2+$E$2+2-G874)-A874+2*$E$2+1,2*$E$2+1),3)))</f>
        <v>Player 5</v>
      </c>
      <c r="D874" s="9" t="str">
        <f ca="1" t="shared" si="36"/>
        <v>Player 19 or Rest</v>
      </c>
      <c r="E874" s="9"/>
      <c r="F874" s="9"/>
      <c r="G874" s="5">
        <f>1+MOD(A874+D853-2,2*$E$2+1)</f>
        <v>17</v>
      </c>
    </row>
    <row r="875" spans="1:7" s="5" customFormat="1" ht="24.75" customHeight="1">
      <c r="A875" s="9">
        <v>19</v>
      </c>
      <c r="B875" s="11">
        <f t="shared" si="37"/>
        <v>2</v>
      </c>
      <c r="C875" s="11" t="str">
        <f ca="1">IF(G875=$E$2+1,D854,INDIRECT(ADDRESS(4+MOD(IF(G875&lt;$E$2+1,G875,$E$2+$E$2+2-G875)-A875+2*$E$2+1,2*$E$2+1),3)))</f>
        <v>Player 3</v>
      </c>
      <c r="D875" s="9" t="str">
        <f ca="1" t="shared" si="36"/>
        <v>Player 19 or Rest</v>
      </c>
      <c r="E875" s="9"/>
      <c r="F875" s="9"/>
      <c r="G875" s="5">
        <f>1+MOD(A875+D853-2,2*$E$2+1)</f>
        <v>18</v>
      </c>
    </row>
    <row r="876" s="5" customFormat="1" ht="24.75" customHeight="1">
      <c r="F876" s="6"/>
    </row>
  </sheetData>
  <printOptions/>
  <pageMargins left="0.75" right="0.75" top="1" bottom="1" header="0.5" footer="0.5"/>
  <pageSetup horizontalDpi="600" verticalDpi="600" orientation="portrait" paperSize="9" r:id="rId1"/>
  <rowBreaks count="38" manualBreakCount="38">
    <brk id="24" max="255" man="1"/>
    <brk id="42" max="255" man="1"/>
    <brk id="60" max="255" man="1"/>
    <brk id="78" max="255" man="1"/>
    <brk id="96" max="255" man="1"/>
    <brk id="114" max="255" man="1"/>
    <brk id="132" max="255" man="1"/>
    <brk id="150" max="255" man="1"/>
    <brk id="168" max="255" man="1"/>
    <brk id="186" max="255" man="1"/>
    <brk id="204" max="255" man="1"/>
    <brk id="222" max="255" man="1"/>
    <brk id="240" max="255" man="1"/>
    <brk id="258" max="255" man="1"/>
    <brk id="276" max="255" man="1"/>
    <brk id="294" max="255" man="1"/>
    <brk id="312" max="255" man="1"/>
    <brk id="330" max="255" man="1"/>
    <brk id="348" max="255" man="1"/>
    <brk id="366" max="255" man="1"/>
    <brk id="393" max="255" man="1"/>
    <brk id="420" max="255" man="1"/>
    <brk id="447" max="255" man="1"/>
    <brk id="474" max="255" man="1"/>
    <brk id="501" max="255" man="1"/>
    <brk id="528" max="255" man="1"/>
    <brk id="555" max="255" man="1"/>
    <brk id="582" max="255" man="1"/>
    <brk id="609" max="255" man="1"/>
    <brk id="636" max="255" man="1"/>
    <brk id="663" max="255" man="1"/>
    <brk id="690" max="255" man="1"/>
    <brk id="717" max="255" man="1"/>
    <brk id="744" max="255" man="1"/>
    <brk id="771" max="255" man="1"/>
    <brk id="798" max="255" man="1"/>
    <brk id="825" max="255" man="1"/>
    <brk id="8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ermak4</dc:creator>
  <cp:keywords/>
  <dc:description/>
  <cp:lastModifiedBy>ermak4</cp:lastModifiedBy>
  <cp:lastPrinted>2005-05-10T19:44:19Z</cp:lastPrinted>
  <dcterms:created xsi:type="dcterms:W3CDTF">2005-05-01T17:41:25Z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