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<sst xmlns="http://schemas.openxmlformats.org/spreadsheetml/2006/main" count="508" uniqueCount="44">
  <si>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</si>
  <si>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</si>
  <si>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</si>
  <si>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</si>
  <si>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</si>
  <si>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</si>
  <si>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</si>
  <si>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</si>
  <si>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</si>
  <si>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</si>
  <si>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</si>
  <si>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</si>
  <si>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</si>
  <si>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</si>
  <si>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</si>
  <si>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</si>
  <si>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</si>
  <si>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</si>
  <si>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</si>
  <si>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</si>
  <si>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</si>
  <si>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</si>
  <si>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</si>
  <si>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</si>
  <si>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</si>
  <si>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</si>
  <si>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</si>
  <si>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</si>
  <si>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</si>
  <si>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</si>
  <si>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</si>
  <si>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</si>
  <si>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25 or Rest</t>
  </si>
  <si>
    <t>Player 23</t>
  </si>
  <si>
    <t>Player 24</t>
  </si>
  <si>
    <t>PLACE "N table Left" and "N table Right" to the board, please.</t>
  </si>
  <si>
    <t>m(p)=1+[(p+t+1) on mod(2n+1)]</t>
  </si>
  <si>
    <t>ENTER PLAYERS NAMES OR "REST"</t>
  </si>
  <si>
    <t>Players Card</t>
  </si>
  <si>
    <t>N player</t>
  </si>
  <si>
    <t>Player</t>
  </si>
  <si>
    <t>N place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</si>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</sst>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6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3" customWidth="1"/>
  </cols>
  <sheetData>
    <row r="1" spans="1:4" ht="12.75">
      <c r="A1" t="s">
        <v>9</v>
      </c>
      <c r="C1" t="s">
        <v>36</v>
      </c>
      <c r="D1" t="s">
        <v>13</v>
      </c>
    </row>
    <row r="2" spans="1:5" ht="12.75">
      <c r="A2" t="s">
        <v>7</v>
      </c>
      <c r="C2" s="2">
        <v>25</v>
      </c>
      <c r="D2" s="1" t="s">
        <v>8</v>
      </c>
      <c r="E2">
        <f>FLOOR(C2/2,1)</f>
        <v>12</v>
      </c>
    </row>
    <row r="3" spans="3:6" ht="12.75">
      <c r="C3" s="4" t="s">
        <v>37</v>
      </c>
      <c r="F3" s="3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7" spans="1:3" ht="12.75">
      <c r="A17">
        <v>14</v>
      </c>
      <c r="C17" t="s">
        <v>23</v>
      </c>
    </row>
    <row r="18" spans="1:3" ht="12.75">
      <c r="A18">
        <v>15</v>
      </c>
      <c r="C18" t="s">
        <v>24</v>
      </c>
    </row>
    <row r="19" spans="1:3" ht="12.75">
      <c r="A19">
        <v>16</v>
      </c>
      <c r="C19" t="s">
        <v>25</v>
      </c>
    </row>
    <row r="20" spans="1:3" ht="12.75">
      <c r="A20">
        <v>17</v>
      </c>
      <c r="C20" t="s">
        <v>26</v>
      </c>
    </row>
    <row r="21" spans="1:3" ht="12.75">
      <c r="A21">
        <v>18</v>
      </c>
      <c r="C21" t="s">
        <v>27</v>
      </c>
    </row>
    <row r="22" spans="1:3" ht="12.75">
      <c r="A22">
        <v>19</v>
      </c>
      <c r="C22" t="s">
        <v>28</v>
      </c>
    </row>
    <row r="23" spans="1:3" ht="12.75">
      <c r="A23">
        <v>20</v>
      </c>
      <c r="C23" t="s">
        <v>29</v>
      </c>
    </row>
    <row r="24" spans="1:3" ht="12.75">
      <c r="A24">
        <v>21</v>
      </c>
      <c r="C24" t="s">
        <v>30</v>
      </c>
    </row>
    <row r="25" spans="1:3" ht="12.75">
      <c r="A25">
        <v>22</v>
      </c>
      <c r="C25" t="s">
        <v>31</v>
      </c>
    </row>
    <row r="26" spans="1:3" ht="12.75">
      <c r="A26">
        <v>23</v>
      </c>
      <c r="C26" t="s">
        <v>33</v>
      </c>
    </row>
    <row r="27" spans="1:3" ht="12.75">
      <c r="A27">
        <v>24</v>
      </c>
      <c r="C27" t="s">
        <v>34</v>
      </c>
    </row>
    <row r="28" spans="1:3" ht="12.75">
      <c r="A28">
        <v>25</v>
      </c>
      <c r="C28" t="s">
        <v>32</v>
      </c>
    </row>
    <row r="30" ht="12.75">
      <c r="C30" s="5" t="s">
        <v>35</v>
      </c>
    </row>
    <row r="31" spans="1:6" s="6" customFormat="1" ht="24.75" customHeight="1">
      <c r="A31" s="6" t="s">
        <v>9</v>
      </c>
      <c r="F31" s="7"/>
    </row>
    <row r="32" spans="3:6" s="6" customFormat="1" ht="24.75" customHeight="1">
      <c r="C32" s="8" t="s">
        <v>42</v>
      </c>
      <c r="D32" s="9">
        <v>1</v>
      </c>
      <c r="F32" s="7"/>
    </row>
    <row r="33" s="6" customFormat="1" ht="24.75" customHeight="1">
      <c r="F33" s="7"/>
    </row>
    <row r="34" spans="1:6" s="6" customFormat="1" ht="24.75" customHeight="1">
      <c r="A34" s="10" t="s">
        <v>5</v>
      </c>
      <c r="B34" s="11" t="s">
        <v>3</v>
      </c>
      <c r="C34" s="12" t="s">
        <v>11</v>
      </c>
      <c r="D34" s="10" t="s">
        <v>10</v>
      </c>
      <c r="E34" s="11" t="s">
        <v>3</v>
      </c>
      <c r="F34" s="13" t="s">
        <v>4</v>
      </c>
    </row>
    <row r="35" spans="1:6" s="6" customFormat="1" ht="24.75" customHeight="1">
      <c r="A35" s="10">
        <v>1</v>
      </c>
      <c r="B35" s="10"/>
      <c r="C35" s="12" t="str">
        <f ca="1">INDIRECT(ADDRESS(4+MOD(1-D32+2*$E$2+1,2*$E$2+1),3))</f>
        <v>Player 1</v>
      </c>
      <c r="D35" s="10" t="str">
        <f ca="1">INDIRECT(ADDRESS(4+MOD(25-D32+2*$E$2+1,2*$E$2+1),3))</f>
        <v>Player 25 or Rest</v>
      </c>
      <c r="E35" s="10"/>
      <c r="F35" s="13"/>
    </row>
    <row r="36" spans="1:6" s="6" customFormat="1" ht="24.75" customHeight="1">
      <c r="A36" s="10">
        <v>2</v>
      </c>
      <c r="B36" s="10"/>
      <c r="C36" s="12" t="str">
        <f ca="1">INDIRECT(ADDRESS(4+MOD(2-D32+2*$E$2+1,2*$E$2+1),3))</f>
        <v>Player 2</v>
      </c>
      <c r="D36" s="10" t="str">
        <f ca="1">INDIRECT(ADDRESS(4+MOD(24-D32+2*$E$2+1,2*$E$2+1),3))</f>
        <v>Player 24</v>
      </c>
      <c r="E36" s="10"/>
      <c r="F36" s="13"/>
    </row>
    <row r="37" spans="1:6" s="6" customFormat="1" ht="24.75" customHeight="1">
      <c r="A37" s="10">
        <v>3</v>
      </c>
      <c r="B37" s="10"/>
      <c r="C37" s="12" t="str">
        <f ca="1">INDIRECT(ADDRESS(4+MOD(3-D32+2*$E$2+1,2*$E$2+1),3))</f>
        <v>Player 3</v>
      </c>
      <c r="D37" s="10" t="str">
        <f ca="1">INDIRECT(ADDRESS(4+MOD(23-D32+2*$E$2+1,2*$E$2+1),3))</f>
        <v>Player 23</v>
      </c>
      <c r="E37" s="10"/>
      <c r="F37" s="13"/>
    </row>
    <row r="38" spans="1:6" s="6" customFormat="1" ht="24.75" customHeight="1">
      <c r="A38" s="10">
        <v>4</v>
      </c>
      <c r="B38" s="10"/>
      <c r="C38" s="12" t="str">
        <f ca="1">INDIRECT(ADDRESS(4+MOD(4-D32+2*$E$2+1,2*$E$2+1),3))</f>
        <v>Player 4</v>
      </c>
      <c r="D38" s="10" t="str">
        <f ca="1">INDIRECT(ADDRESS(4+MOD(22-D32+2*$E$2+1,2*$E$2+1),3))</f>
        <v>Player 22</v>
      </c>
      <c r="E38" s="10"/>
      <c r="F38" s="13"/>
    </row>
    <row r="39" spans="1:6" s="6" customFormat="1" ht="24.75" customHeight="1">
      <c r="A39" s="10">
        <v>5</v>
      </c>
      <c r="B39" s="10"/>
      <c r="C39" s="12" t="str">
        <f ca="1">INDIRECT(ADDRESS(4+MOD(5-D32+2*$E$2+1,2*$E$2+1),3))</f>
        <v>Player 5</v>
      </c>
      <c r="D39" s="10" t="str">
        <f ca="1">INDIRECT(ADDRESS(4+MOD(21-D32+2*$E$2+1,2*$E$2+1),3))</f>
        <v>Player 21</v>
      </c>
      <c r="E39" s="10"/>
      <c r="F39" s="13"/>
    </row>
    <row r="40" spans="1:6" s="6" customFormat="1" ht="24.75" customHeight="1">
      <c r="A40" s="10">
        <v>6</v>
      </c>
      <c r="B40" s="10"/>
      <c r="C40" s="12" t="str">
        <f ca="1">INDIRECT(ADDRESS(4+MOD(6-D32+2*$E$2+1,2*$E$2+1),3))</f>
        <v>Player 6</v>
      </c>
      <c r="D40" s="10" t="str">
        <f ca="1">INDIRECT(ADDRESS(4+MOD(20-D32+2*$E$2+1,2*$E$2+1),3))</f>
        <v>Player 20</v>
      </c>
      <c r="E40" s="10"/>
      <c r="F40" s="13"/>
    </row>
    <row r="41" spans="1:6" s="6" customFormat="1" ht="24.75" customHeight="1">
      <c r="A41" s="10">
        <v>7</v>
      </c>
      <c r="B41" s="10"/>
      <c r="C41" s="12" t="str">
        <f ca="1">INDIRECT(ADDRESS(4+MOD(7-D32+2*$E$2+1,2*$E$2+1),3))</f>
        <v>Player 7</v>
      </c>
      <c r="D41" s="10" t="str">
        <f ca="1">INDIRECT(ADDRESS(4+MOD(19-D32+2*$E$2+1,2*$E$2+1),3))</f>
        <v>Player 19</v>
      </c>
      <c r="E41" s="10"/>
      <c r="F41" s="13"/>
    </row>
    <row r="42" spans="1:6" s="6" customFormat="1" ht="24.75" customHeight="1">
      <c r="A42" s="10">
        <v>8</v>
      </c>
      <c r="B42" s="10"/>
      <c r="C42" s="12" t="str">
        <f ca="1">INDIRECT(ADDRESS(4+MOD(8-D32+2*$E$2+1,2*$E$2+1),3))</f>
        <v>Player 8</v>
      </c>
      <c r="D42" s="10" t="str">
        <f ca="1">INDIRECT(ADDRESS(4+MOD(18-D32+2*$E$2+1,2*$E$2+1),3))</f>
        <v>Player 18</v>
      </c>
      <c r="E42" s="10"/>
      <c r="F42" s="13"/>
    </row>
    <row r="43" spans="1:6" s="6" customFormat="1" ht="24.75" customHeight="1">
      <c r="A43" s="10">
        <v>9</v>
      </c>
      <c r="B43" s="10"/>
      <c r="C43" s="12" t="str">
        <f ca="1">INDIRECT(ADDRESS(4+MOD(9-D32+2*$E$2+1,2*$E$2+1),3))</f>
        <v>Player 9</v>
      </c>
      <c r="D43" s="10" t="str">
        <f ca="1">INDIRECT(ADDRESS(4+MOD(17-D32+2*$E$2+1,2*$E$2+1),3))</f>
        <v>Player 17</v>
      </c>
      <c r="E43" s="10"/>
      <c r="F43" s="13"/>
    </row>
    <row r="44" spans="1:6" s="6" customFormat="1" ht="24.75" customHeight="1">
      <c r="A44" s="10">
        <v>10</v>
      </c>
      <c r="B44" s="10"/>
      <c r="C44" s="12" t="str">
        <f ca="1">INDIRECT(ADDRESS(4+MOD(10-D32+2*$E$2+1,2*$E$2+1),3))</f>
        <v>Player 10</v>
      </c>
      <c r="D44" s="10" t="str">
        <f ca="1">INDIRECT(ADDRESS(4+MOD(16-D32+2*$E$2+1,2*$E$2+1),3))</f>
        <v>Player 16</v>
      </c>
      <c r="E44" s="10"/>
      <c r="F44" s="13"/>
    </row>
    <row r="45" spans="1:6" s="6" customFormat="1" ht="24.75" customHeight="1">
      <c r="A45" s="10">
        <v>11</v>
      </c>
      <c r="B45" s="10"/>
      <c r="C45" s="12" t="str">
        <f ca="1">INDIRECT(ADDRESS(4+MOD(11-D32+2*$E$2+1,2*$E$2+1),3))</f>
        <v>Player 11</v>
      </c>
      <c r="D45" s="10" t="str">
        <f ca="1">INDIRECT(ADDRESS(4+MOD(15-D32+2*$E$2+1,2*$E$2+1),3))</f>
        <v>Player 15</v>
      </c>
      <c r="E45" s="10"/>
      <c r="F45" s="13"/>
    </row>
    <row r="46" spans="1:6" s="6" customFormat="1" ht="24.75" customHeight="1">
      <c r="A46" s="10">
        <v>12</v>
      </c>
      <c r="B46" s="10"/>
      <c r="C46" s="12" t="str">
        <f ca="1">INDIRECT(ADDRESS(4+MOD(12-D32+2*$E$2+1,2*$E$2+1),3))</f>
        <v>Player 12</v>
      </c>
      <c r="D46" s="10" t="str">
        <f ca="1">INDIRECT(ADDRESS(4+MOD(14-D32+2*$E$2+1,2*$E$2+1),3))</f>
        <v>Player 14</v>
      </c>
      <c r="E46" s="10"/>
      <c r="F46" s="13"/>
    </row>
    <row r="47" spans="1:6" s="6" customFormat="1" ht="24.75" customHeight="1">
      <c r="A47" s="14"/>
      <c r="B47" s="14"/>
      <c r="C47" s="15" t="str">
        <f ca="1">INDIRECT(ADDRESS(4+MOD(13-D32+2*$E$2+1,2*$E$2+1),3))</f>
        <v>Player 13</v>
      </c>
      <c r="D47" s="14" t="s">
        <v>6</v>
      </c>
      <c r="E47" s="14"/>
      <c r="F47" s="16"/>
    </row>
    <row r="48" spans="1:6" s="6" customFormat="1" ht="24.75" customHeight="1">
      <c r="A48" s="14"/>
      <c r="B48" s="14"/>
      <c r="C48" s="15"/>
      <c r="D48" s="14"/>
      <c r="E48" s="14"/>
      <c r="F48" s="16"/>
    </row>
    <row r="49" spans="1:6" s="6" customFormat="1" ht="24.75" customHeight="1">
      <c r="A49" s="14"/>
      <c r="B49" s="14"/>
      <c r="C49" s="15"/>
      <c r="D49" s="14"/>
      <c r="E49" s="14"/>
      <c r="F49" s="16"/>
    </row>
    <row r="50" spans="1:6" s="6" customFormat="1" ht="24.75" customHeight="1">
      <c r="A50" s="14"/>
      <c r="B50" s="14"/>
      <c r="C50" s="15"/>
      <c r="D50" s="14"/>
      <c r="E50" s="14"/>
      <c r="F50" s="16"/>
    </row>
    <row r="51" s="6" customFormat="1" ht="24.75" customHeight="1">
      <c r="F51" s="7"/>
    </row>
    <row r="52" spans="1:6" s="6" customFormat="1" ht="24.75" customHeight="1">
      <c r="A52" s="6" t="s">
        <v>9</v>
      </c>
      <c r="F52" s="7"/>
    </row>
    <row r="53" spans="3:6" s="6" customFormat="1" ht="24.75" customHeight="1">
      <c r="C53" s="8" t="s">
        <v>42</v>
      </c>
      <c r="D53" s="9">
        <v>2</v>
      </c>
      <c r="F53" s="7"/>
    </row>
    <row r="54" s="6" customFormat="1" ht="24.75" customHeight="1">
      <c r="F54" s="7"/>
    </row>
    <row r="55" spans="1:6" s="6" customFormat="1" ht="24.75" customHeight="1">
      <c r="A55" s="10" t="s">
        <v>5</v>
      </c>
      <c r="B55" s="11" t="s">
        <v>3</v>
      </c>
      <c r="C55" s="12" t="s">
        <v>11</v>
      </c>
      <c r="D55" s="10" t="s">
        <v>10</v>
      </c>
      <c r="E55" s="11" t="s">
        <v>3</v>
      </c>
      <c r="F55" s="13" t="s">
        <v>4</v>
      </c>
    </row>
    <row r="56" spans="1:6" s="6" customFormat="1" ht="24.75" customHeight="1">
      <c r="A56" s="10">
        <v>1</v>
      </c>
      <c r="B56" s="10"/>
      <c r="C56" s="12" t="str">
        <f ca="1">INDIRECT(ADDRESS(4+MOD(1-D53+2*$E$2+1,2*$E$2+1),3))</f>
        <v>Player 25 or Rest</v>
      </c>
      <c r="D56" s="10" t="str">
        <f ca="1">INDIRECT(ADDRESS(4+MOD(25-D53+2*$E$2+1,2*$E$2+1),3))</f>
        <v>Player 24</v>
      </c>
      <c r="E56" s="10"/>
      <c r="F56" s="13"/>
    </row>
    <row r="57" spans="1:6" s="6" customFormat="1" ht="24.75" customHeight="1">
      <c r="A57" s="10">
        <v>2</v>
      </c>
      <c r="B57" s="10"/>
      <c r="C57" s="12" t="str">
        <f ca="1">INDIRECT(ADDRESS(4+MOD(2-D53+2*$E$2+1,2*$E$2+1),3))</f>
        <v>Player 1</v>
      </c>
      <c r="D57" s="10" t="str">
        <f ca="1">INDIRECT(ADDRESS(4+MOD(24-D53+2*$E$2+1,2*$E$2+1),3))</f>
        <v>Player 23</v>
      </c>
      <c r="E57" s="10"/>
      <c r="F57" s="13"/>
    </row>
    <row r="58" spans="1:6" s="6" customFormat="1" ht="24.75" customHeight="1">
      <c r="A58" s="10">
        <v>3</v>
      </c>
      <c r="B58" s="10"/>
      <c r="C58" s="12" t="str">
        <f ca="1">INDIRECT(ADDRESS(4+MOD(3-D53+2*$E$2+1,2*$E$2+1),3))</f>
        <v>Player 2</v>
      </c>
      <c r="D58" s="10" t="str">
        <f ca="1">INDIRECT(ADDRESS(4+MOD(23-D53+2*$E$2+1,2*$E$2+1),3))</f>
        <v>Player 22</v>
      </c>
      <c r="E58" s="10"/>
      <c r="F58" s="13"/>
    </row>
    <row r="59" spans="1:6" s="6" customFormat="1" ht="24.75" customHeight="1">
      <c r="A59" s="10">
        <v>4</v>
      </c>
      <c r="B59" s="10"/>
      <c r="C59" s="12" t="str">
        <f ca="1">INDIRECT(ADDRESS(4+MOD(4-D53+2*$E$2+1,2*$E$2+1),3))</f>
        <v>Player 3</v>
      </c>
      <c r="D59" s="10" t="str">
        <f ca="1">INDIRECT(ADDRESS(4+MOD(22-D53+2*$E$2+1,2*$E$2+1),3))</f>
        <v>Player 21</v>
      </c>
      <c r="E59" s="10"/>
      <c r="F59" s="13"/>
    </row>
    <row r="60" spans="1:6" s="6" customFormat="1" ht="24.75" customHeight="1">
      <c r="A60" s="10">
        <v>5</v>
      </c>
      <c r="B60" s="10"/>
      <c r="C60" s="12" t="str">
        <f ca="1">INDIRECT(ADDRESS(4+MOD(5-D53+2*$E$2+1,2*$E$2+1),3))</f>
        <v>Player 4</v>
      </c>
      <c r="D60" s="10" t="str">
        <f ca="1">INDIRECT(ADDRESS(4+MOD(21-D53+2*$E$2+1,2*$E$2+1),3))</f>
        <v>Player 20</v>
      </c>
      <c r="E60" s="10"/>
      <c r="F60" s="13"/>
    </row>
    <row r="61" spans="1:6" s="6" customFormat="1" ht="24.75" customHeight="1">
      <c r="A61" s="10">
        <v>6</v>
      </c>
      <c r="B61" s="10"/>
      <c r="C61" s="12" t="str">
        <f ca="1">INDIRECT(ADDRESS(4+MOD(6-D53+2*$E$2+1,2*$E$2+1),3))</f>
        <v>Player 5</v>
      </c>
      <c r="D61" s="10" t="str">
        <f ca="1">INDIRECT(ADDRESS(4+MOD(20-D53+2*$E$2+1,2*$E$2+1),3))</f>
        <v>Player 19</v>
      </c>
      <c r="E61" s="10"/>
      <c r="F61" s="13"/>
    </row>
    <row r="62" spans="1:6" s="6" customFormat="1" ht="24.75" customHeight="1">
      <c r="A62" s="10">
        <v>7</v>
      </c>
      <c r="B62" s="10"/>
      <c r="C62" s="12" t="str">
        <f ca="1">INDIRECT(ADDRESS(4+MOD(7-D53+2*$E$2+1,2*$E$2+1),3))</f>
        <v>Player 6</v>
      </c>
      <c r="D62" s="10" t="str">
        <f ca="1">INDIRECT(ADDRESS(4+MOD(19-D53+2*$E$2+1,2*$E$2+1),3))</f>
        <v>Player 18</v>
      </c>
      <c r="E62" s="10"/>
      <c r="F62" s="13"/>
    </row>
    <row r="63" spans="1:6" s="6" customFormat="1" ht="24.75" customHeight="1">
      <c r="A63" s="10">
        <v>8</v>
      </c>
      <c r="B63" s="10"/>
      <c r="C63" s="12" t="str">
        <f ca="1">INDIRECT(ADDRESS(4+MOD(8-D53+2*$E$2+1,2*$E$2+1),3))</f>
        <v>Player 7</v>
      </c>
      <c r="D63" s="10" t="str">
        <f ca="1">INDIRECT(ADDRESS(4+MOD(18-D53+2*$E$2+1,2*$E$2+1),3))</f>
        <v>Player 17</v>
      </c>
      <c r="E63" s="10"/>
      <c r="F63" s="13"/>
    </row>
    <row r="64" spans="1:6" s="6" customFormat="1" ht="24.75" customHeight="1">
      <c r="A64" s="10">
        <v>9</v>
      </c>
      <c r="B64" s="10"/>
      <c r="C64" s="12" t="str">
        <f ca="1">INDIRECT(ADDRESS(4+MOD(9-D53+2*$E$2+1,2*$E$2+1),3))</f>
        <v>Player 8</v>
      </c>
      <c r="D64" s="10" t="str">
        <f ca="1">INDIRECT(ADDRESS(4+MOD(17-D53+2*$E$2+1,2*$E$2+1),3))</f>
        <v>Player 16</v>
      </c>
      <c r="E64" s="10"/>
      <c r="F64" s="13"/>
    </row>
    <row r="65" spans="1:6" s="6" customFormat="1" ht="24.75" customHeight="1">
      <c r="A65" s="10">
        <v>10</v>
      </c>
      <c r="B65" s="10"/>
      <c r="C65" s="12" t="str">
        <f ca="1">INDIRECT(ADDRESS(4+MOD(10-D53+2*$E$2+1,2*$E$2+1),3))</f>
        <v>Player 9</v>
      </c>
      <c r="D65" s="10" t="str">
        <f ca="1">INDIRECT(ADDRESS(4+MOD(16-D53+2*$E$2+1,2*$E$2+1),3))</f>
        <v>Player 15</v>
      </c>
      <c r="E65" s="10"/>
      <c r="F65" s="13"/>
    </row>
    <row r="66" spans="1:6" s="6" customFormat="1" ht="24.75" customHeight="1">
      <c r="A66" s="10">
        <v>11</v>
      </c>
      <c r="B66" s="10"/>
      <c r="C66" s="12" t="str">
        <f ca="1">INDIRECT(ADDRESS(4+MOD(11-D53+2*$E$2+1,2*$E$2+1),3))</f>
        <v>Player 10</v>
      </c>
      <c r="D66" s="10" t="str">
        <f ca="1">INDIRECT(ADDRESS(4+MOD(15-D53+2*$E$2+1,2*$E$2+1),3))</f>
        <v>Player 14</v>
      </c>
      <c r="E66" s="10"/>
      <c r="F66" s="13"/>
    </row>
    <row r="67" spans="1:6" s="6" customFormat="1" ht="24.75" customHeight="1">
      <c r="A67" s="10">
        <v>12</v>
      </c>
      <c r="B67" s="10"/>
      <c r="C67" s="12" t="str">
        <f ca="1">INDIRECT(ADDRESS(4+MOD(12-D53+2*$E$2+1,2*$E$2+1),3))</f>
        <v>Player 11</v>
      </c>
      <c r="D67" s="10" t="str">
        <f ca="1">INDIRECT(ADDRESS(4+MOD(14-D53+2*$E$2+1,2*$E$2+1),3))</f>
        <v>Player 13</v>
      </c>
      <c r="E67" s="10"/>
      <c r="F67" s="13"/>
    </row>
    <row r="68" spans="1:6" s="6" customFormat="1" ht="24.75" customHeight="1">
      <c r="A68" s="14"/>
      <c r="B68" s="14"/>
      <c r="C68" s="15" t="str">
        <f ca="1">INDIRECT(ADDRESS(4+MOD(13-D53+2*$E$2+1,2*$E$2+1),3))</f>
        <v>Player 12</v>
      </c>
      <c r="D68" s="14" t="s">
        <v>6</v>
      </c>
      <c r="E68" s="14"/>
      <c r="F68" s="16"/>
    </row>
    <row r="69" s="6" customFormat="1" ht="24.75" customHeight="1">
      <c r="F69" s="7"/>
    </row>
    <row r="70" s="6" customFormat="1" ht="24.75" customHeight="1">
      <c r="F70" s="7"/>
    </row>
    <row r="71" s="6" customFormat="1" ht="24.75" customHeight="1">
      <c r="F71" s="7"/>
    </row>
    <row r="72" spans="1:6" s="6" customFormat="1" ht="24.75" customHeight="1">
      <c r="A72" s="6" t="s">
        <v>9</v>
      </c>
      <c r="F72" s="7"/>
    </row>
    <row r="73" spans="3:6" s="6" customFormat="1" ht="24.75" customHeight="1">
      <c r="C73" s="8" t="s">
        <v>42</v>
      </c>
      <c r="D73" s="9">
        <v>3</v>
      </c>
      <c r="F73" s="7"/>
    </row>
    <row r="74" s="6" customFormat="1" ht="24.75" customHeight="1">
      <c r="F74" s="7"/>
    </row>
    <row r="75" spans="1:6" s="6" customFormat="1" ht="24.75" customHeight="1">
      <c r="A75" s="10" t="s">
        <v>5</v>
      </c>
      <c r="B75" s="11" t="s">
        <v>3</v>
      </c>
      <c r="C75" s="12" t="s">
        <v>11</v>
      </c>
      <c r="D75" s="10" t="s">
        <v>10</v>
      </c>
      <c r="E75" s="11" t="s">
        <v>3</v>
      </c>
      <c r="F75" s="13" t="s">
        <v>4</v>
      </c>
    </row>
    <row r="76" spans="1:6" s="6" customFormat="1" ht="24.75" customHeight="1">
      <c r="A76" s="10">
        <v>1</v>
      </c>
      <c r="B76" s="10"/>
      <c r="C76" s="12" t="str">
        <f ca="1">INDIRECT(ADDRESS(4+MOD(1-D73+2*$E$2+1,2*$E$2+1),3))</f>
        <v>Player 24</v>
      </c>
      <c r="D76" s="10" t="str">
        <f ca="1">INDIRECT(ADDRESS(4+MOD(25-D73+2*$E$2+1,2*$E$2+1),3))</f>
        <v>Player 23</v>
      </c>
      <c r="E76" s="10"/>
      <c r="F76" s="13"/>
    </row>
    <row r="77" spans="1:6" s="6" customFormat="1" ht="24.75" customHeight="1">
      <c r="A77" s="10">
        <v>2</v>
      </c>
      <c r="B77" s="10"/>
      <c r="C77" s="12" t="str">
        <f ca="1">INDIRECT(ADDRESS(4+MOD(2-D73+2*$E$2+1,2*$E$2+1),3))</f>
        <v>Player 25 or Rest</v>
      </c>
      <c r="D77" s="10" t="str">
        <f ca="1">INDIRECT(ADDRESS(4+MOD(24-D73+2*$E$2+1,2*$E$2+1),3))</f>
        <v>Player 22</v>
      </c>
      <c r="E77" s="10"/>
      <c r="F77" s="13"/>
    </row>
    <row r="78" spans="1:6" s="6" customFormat="1" ht="24.75" customHeight="1">
      <c r="A78" s="10">
        <v>3</v>
      </c>
      <c r="B78" s="10"/>
      <c r="C78" s="12" t="str">
        <f ca="1">INDIRECT(ADDRESS(4+MOD(3-D73+2*$E$2+1,2*$E$2+1),3))</f>
        <v>Player 1</v>
      </c>
      <c r="D78" s="10" t="str">
        <f ca="1">INDIRECT(ADDRESS(4+MOD(23-D73+2*$E$2+1,2*$E$2+1),3))</f>
        <v>Player 21</v>
      </c>
      <c r="E78" s="10"/>
      <c r="F78" s="13"/>
    </row>
    <row r="79" spans="1:6" s="6" customFormat="1" ht="24.75" customHeight="1">
      <c r="A79" s="10">
        <v>4</v>
      </c>
      <c r="B79" s="10"/>
      <c r="C79" s="12" t="str">
        <f ca="1">INDIRECT(ADDRESS(4+MOD(4-D73+2*$E$2+1,2*$E$2+1),3))</f>
        <v>Player 2</v>
      </c>
      <c r="D79" s="10" t="str">
        <f ca="1">INDIRECT(ADDRESS(4+MOD(22-D73+2*$E$2+1,2*$E$2+1),3))</f>
        <v>Player 20</v>
      </c>
      <c r="E79" s="10"/>
      <c r="F79" s="13"/>
    </row>
    <row r="80" spans="1:6" s="6" customFormat="1" ht="24.75" customHeight="1">
      <c r="A80" s="10">
        <v>5</v>
      </c>
      <c r="B80" s="10"/>
      <c r="C80" s="12" t="str">
        <f ca="1">INDIRECT(ADDRESS(4+MOD(5-D73+2*$E$2+1,2*$E$2+1),3))</f>
        <v>Player 3</v>
      </c>
      <c r="D80" s="10" t="str">
        <f ca="1">INDIRECT(ADDRESS(4+MOD(21-D73+2*$E$2+1,2*$E$2+1),3))</f>
        <v>Player 19</v>
      </c>
      <c r="E80" s="10"/>
      <c r="F80" s="13"/>
    </row>
    <row r="81" spans="1:6" s="6" customFormat="1" ht="24.75" customHeight="1">
      <c r="A81" s="10">
        <v>6</v>
      </c>
      <c r="B81" s="10"/>
      <c r="C81" s="12" t="str">
        <f ca="1">INDIRECT(ADDRESS(4+MOD(6-D73+2*$E$2+1,2*$E$2+1),3))</f>
        <v>Player 4</v>
      </c>
      <c r="D81" s="10" t="str">
        <f ca="1">INDIRECT(ADDRESS(4+MOD(20-D73+2*$E$2+1,2*$E$2+1),3))</f>
        <v>Player 18</v>
      </c>
      <c r="E81" s="10"/>
      <c r="F81" s="13"/>
    </row>
    <row r="82" spans="1:6" s="6" customFormat="1" ht="24.75" customHeight="1">
      <c r="A82" s="10">
        <v>7</v>
      </c>
      <c r="B82" s="10"/>
      <c r="C82" s="12" t="str">
        <f ca="1">INDIRECT(ADDRESS(4+MOD(7-D73+2*$E$2+1,2*$E$2+1),3))</f>
        <v>Player 5</v>
      </c>
      <c r="D82" s="10" t="str">
        <f ca="1">INDIRECT(ADDRESS(4+MOD(19-D73+2*$E$2+1,2*$E$2+1),3))</f>
        <v>Player 17</v>
      </c>
      <c r="E82" s="10"/>
      <c r="F82" s="13"/>
    </row>
    <row r="83" spans="1:6" s="6" customFormat="1" ht="24.75" customHeight="1">
      <c r="A83" s="10">
        <v>8</v>
      </c>
      <c r="B83" s="10"/>
      <c r="C83" s="12" t="str">
        <f ca="1">INDIRECT(ADDRESS(4+MOD(8-D73+2*$E$2+1,2*$E$2+1),3))</f>
        <v>Player 6</v>
      </c>
      <c r="D83" s="10" t="str">
        <f ca="1">INDIRECT(ADDRESS(4+MOD(18-D73+2*$E$2+1,2*$E$2+1),3))</f>
        <v>Player 16</v>
      </c>
      <c r="E83" s="10"/>
      <c r="F83" s="13"/>
    </row>
    <row r="84" spans="1:6" s="6" customFormat="1" ht="24.75" customHeight="1">
      <c r="A84" s="10">
        <v>9</v>
      </c>
      <c r="B84" s="10"/>
      <c r="C84" s="12" t="str">
        <f ca="1">INDIRECT(ADDRESS(4+MOD(9-D73+2*$E$2+1,2*$E$2+1),3))</f>
        <v>Player 7</v>
      </c>
      <c r="D84" s="10" t="str">
        <f ca="1">INDIRECT(ADDRESS(4+MOD(17-D73+2*$E$2+1,2*$E$2+1),3))</f>
        <v>Player 15</v>
      </c>
      <c r="E84" s="10"/>
      <c r="F84" s="13"/>
    </row>
    <row r="85" spans="1:6" s="6" customFormat="1" ht="24.75" customHeight="1">
      <c r="A85" s="10">
        <v>10</v>
      </c>
      <c r="B85" s="10"/>
      <c r="C85" s="12" t="str">
        <f ca="1">INDIRECT(ADDRESS(4+MOD(10-D73+2*$E$2+1,2*$E$2+1),3))</f>
        <v>Player 8</v>
      </c>
      <c r="D85" s="10" t="str">
        <f ca="1">INDIRECT(ADDRESS(4+MOD(16-D73+2*$E$2+1,2*$E$2+1),3))</f>
        <v>Player 14</v>
      </c>
      <c r="E85" s="10"/>
      <c r="F85" s="13"/>
    </row>
    <row r="86" spans="1:6" s="6" customFormat="1" ht="24.75" customHeight="1">
      <c r="A86" s="10">
        <v>11</v>
      </c>
      <c r="B86" s="10"/>
      <c r="C86" s="12" t="str">
        <f ca="1">INDIRECT(ADDRESS(4+MOD(11-D73+2*$E$2+1,2*$E$2+1),3))</f>
        <v>Player 9</v>
      </c>
      <c r="D86" s="10" t="str">
        <f ca="1">INDIRECT(ADDRESS(4+MOD(15-D73+2*$E$2+1,2*$E$2+1),3))</f>
        <v>Player 13</v>
      </c>
      <c r="E86" s="10"/>
      <c r="F86" s="13"/>
    </row>
    <row r="87" spans="1:6" s="6" customFormat="1" ht="24.75" customHeight="1">
      <c r="A87" s="10">
        <v>12</v>
      </c>
      <c r="B87" s="10"/>
      <c r="C87" s="12" t="str">
        <f ca="1">INDIRECT(ADDRESS(4+MOD(12-D73+2*$E$2+1,2*$E$2+1),3))</f>
        <v>Player 10</v>
      </c>
      <c r="D87" s="10" t="str">
        <f ca="1">INDIRECT(ADDRESS(4+MOD(14-D73+2*$E$2+1,2*$E$2+1),3))</f>
        <v>Player 12</v>
      </c>
      <c r="E87" s="10"/>
      <c r="F87" s="13"/>
    </row>
    <row r="88" spans="1:6" s="6" customFormat="1" ht="24.75" customHeight="1">
      <c r="A88" s="14"/>
      <c r="B88" s="14"/>
      <c r="C88" s="15" t="str">
        <f ca="1">INDIRECT(ADDRESS(4+MOD(13-D73+2*$E$2+1,2*$E$2+1),3))</f>
        <v>Player 11</v>
      </c>
      <c r="D88" s="14" t="s">
        <v>6</v>
      </c>
      <c r="E88" s="14"/>
      <c r="F88" s="16"/>
    </row>
    <row r="89" s="6" customFormat="1" ht="24.75" customHeight="1">
      <c r="F89" s="7"/>
    </row>
    <row r="90" s="6" customFormat="1" ht="24.75" customHeight="1">
      <c r="F90" s="7"/>
    </row>
    <row r="91" s="6" customFormat="1" ht="24.75" customHeight="1">
      <c r="F91" s="7"/>
    </row>
    <row r="92" spans="1:6" s="6" customFormat="1" ht="24.75" customHeight="1">
      <c r="A92" s="6" t="s">
        <v>9</v>
      </c>
      <c r="F92" s="7"/>
    </row>
    <row r="93" spans="3:6" s="6" customFormat="1" ht="24.75" customHeight="1">
      <c r="C93" s="8" t="s">
        <v>42</v>
      </c>
      <c r="D93" s="9">
        <v>4</v>
      </c>
      <c r="F93" s="7"/>
    </row>
    <row r="94" s="6" customFormat="1" ht="24.75" customHeight="1">
      <c r="F94" s="7"/>
    </row>
    <row r="95" spans="1:6" s="6" customFormat="1" ht="24.75" customHeight="1">
      <c r="A95" s="10" t="s">
        <v>5</v>
      </c>
      <c r="B95" s="11" t="s">
        <v>3</v>
      </c>
      <c r="C95" s="12" t="s">
        <v>11</v>
      </c>
      <c r="D95" s="10" t="s">
        <v>10</v>
      </c>
      <c r="E95" s="11" t="s">
        <v>3</v>
      </c>
      <c r="F95" s="13" t="s">
        <v>4</v>
      </c>
    </row>
    <row r="96" spans="1:6" s="6" customFormat="1" ht="24.75" customHeight="1">
      <c r="A96" s="10">
        <v>1</v>
      </c>
      <c r="B96" s="10"/>
      <c r="C96" s="12" t="str">
        <f ca="1">INDIRECT(ADDRESS(4+MOD(1-D93+2*$E$2+1,2*$E$2+1),3))</f>
        <v>Player 23</v>
      </c>
      <c r="D96" s="10" t="str">
        <f ca="1">INDIRECT(ADDRESS(4+MOD(25-D93+2*$E$2+1,2*$E$2+1),3))</f>
        <v>Player 22</v>
      </c>
      <c r="E96" s="10"/>
      <c r="F96" s="13"/>
    </row>
    <row r="97" spans="1:6" s="6" customFormat="1" ht="24.75" customHeight="1">
      <c r="A97" s="10">
        <v>2</v>
      </c>
      <c r="B97" s="10"/>
      <c r="C97" s="12" t="str">
        <f ca="1">INDIRECT(ADDRESS(4+MOD(2-D93+2*$E$2+1,2*$E$2+1),3))</f>
        <v>Player 24</v>
      </c>
      <c r="D97" s="10" t="str">
        <f ca="1">INDIRECT(ADDRESS(4+MOD(24-D93+2*$E$2+1,2*$E$2+1),3))</f>
        <v>Player 21</v>
      </c>
      <c r="E97" s="10"/>
      <c r="F97" s="13"/>
    </row>
    <row r="98" spans="1:6" s="6" customFormat="1" ht="24.75" customHeight="1">
      <c r="A98" s="10">
        <v>3</v>
      </c>
      <c r="B98" s="10"/>
      <c r="C98" s="12" t="str">
        <f ca="1">INDIRECT(ADDRESS(4+MOD(3-D93+2*$E$2+1,2*$E$2+1),3))</f>
        <v>Player 25 or Rest</v>
      </c>
      <c r="D98" s="10" t="str">
        <f ca="1">INDIRECT(ADDRESS(4+MOD(23-D93+2*$E$2+1,2*$E$2+1),3))</f>
        <v>Player 20</v>
      </c>
      <c r="E98" s="10"/>
      <c r="F98" s="13"/>
    </row>
    <row r="99" spans="1:6" s="6" customFormat="1" ht="24.75" customHeight="1">
      <c r="A99" s="10">
        <v>4</v>
      </c>
      <c r="B99" s="10"/>
      <c r="C99" s="12" t="str">
        <f ca="1">INDIRECT(ADDRESS(4+MOD(4-D93+2*$E$2+1,2*$E$2+1),3))</f>
        <v>Player 1</v>
      </c>
      <c r="D99" s="10" t="str">
        <f ca="1">INDIRECT(ADDRESS(4+MOD(22-D93+2*$E$2+1,2*$E$2+1),3))</f>
        <v>Player 19</v>
      </c>
      <c r="E99" s="10"/>
      <c r="F99" s="13"/>
    </row>
    <row r="100" spans="1:6" s="6" customFormat="1" ht="24.75" customHeight="1">
      <c r="A100" s="10">
        <v>5</v>
      </c>
      <c r="B100" s="10"/>
      <c r="C100" s="12" t="str">
        <f ca="1">INDIRECT(ADDRESS(4+MOD(5-D93+2*$E$2+1,2*$E$2+1),3))</f>
        <v>Player 2</v>
      </c>
      <c r="D100" s="10" t="str">
        <f ca="1">INDIRECT(ADDRESS(4+MOD(21-D93+2*$E$2+1,2*$E$2+1),3))</f>
        <v>Player 18</v>
      </c>
      <c r="E100" s="10"/>
      <c r="F100" s="13"/>
    </row>
    <row r="101" spans="1:6" s="6" customFormat="1" ht="24.75" customHeight="1">
      <c r="A101" s="10">
        <v>6</v>
      </c>
      <c r="B101" s="10"/>
      <c r="C101" s="12" t="str">
        <f ca="1">INDIRECT(ADDRESS(4+MOD(6-D93+2*$E$2+1,2*$E$2+1),3))</f>
        <v>Player 3</v>
      </c>
      <c r="D101" s="10" t="str">
        <f ca="1">INDIRECT(ADDRESS(4+MOD(20-D93+2*$E$2+1,2*$E$2+1),3))</f>
        <v>Player 17</v>
      </c>
      <c r="E101" s="10"/>
      <c r="F101" s="13"/>
    </row>
    <row r="102" spans="1:6" s="6" customFormat="1" ht="24.75" customHeight="1">
      <c r="A102" s="10">
        <v>7</v>
      </c>
      <c r="B102" s="10"/>
      <c r="C102" s="12" t="str">
        <f ca="1">INDIRECT(ADDRESS(4+MOD(7-D93+2*$E$2+1,2*$E$2+1),3))</f>
        <v>Player 4</v>
      </c>
      <c r="D102" s="10" t="str">
        <f ca="1">INDIRECT(ADDRESS(4+MOD(19-D93+2*$E$2+1,2*$E$2+1),3))</f>
        <v>Player 16</v>
      </c>
      <c r="E102" s="10"/>
      <c r="F102" s="13"/>
    </row>
    <row r="103" spans="1:6" s="6" customFormat="1" ht="24.75" customHeight="1">
      <c r="A103" s="10">
        <v>8</v>
      </c>
      <c r="B103" s="10"/>
      <c r="C103" s="12" t="str">
        <f ca="1">INDIRECT(ADDRESS(4+MOD(8-D93+2*$E$2+1,2*$E$2+1),3))</f>
        <v>Player 5</v>
      </c>
      <c r="D103" s="10" t="str">
        <f ca="1">INDIRECT(ADDRESS(4+MOD(18-D93+2*$E$2+1,2*$E$2+1),3))</f>
        <v>Player 15</v>
      </c>
      <c r="E103" s="10"/>
      <c r="F103" s="13"/>
    </row>
    <row r="104" spans="1:6" s="6" customFormat="1" ht="24.75" customHeight="1">
      <c r="A104" s="10">
        <v>9</v>
      </c>
      <c r="B104" s="10"/>
      <c r="C104" s="12" t="str">
        <f ca="1">INDIRECT(ADDRESS(4+MOD(9-D93+2*$E$2+1,2*$E$2+1),3))</f>
        <v>Player 6</v>
      </c>
      <c r="D104" s="10" t="str">
        <f ca="1">INDIRECT(ADDRESS(4+MOD(17-D93+2*$E$2+1,2*$E$2+1),3))</f>
        <v>Player 14</v>
      </c>
      <c r="E104" s="10"/>
      <c r="F104" s="13"/>
    </row>
    <row r="105" spans="1:6" s="6" customFormat="1" ht="24.75" customHeight="1">
      <c r="A105" s="10">
        <v>10</v>
      </c>
      <c r="B105" s="10"/>
      <c r="C105" s="12" t="str">
        <f ca="1">INDIRECT(ADDRESS(4+MOD(10-D93+2*$E$2+1,2*$E$2+1),3))</f>
        <v>Player 7</v>
      </c>
      <c r="D105" s="10" t="str">
        <f ca="1">INDIRECT(ADDRESS(4+MOD(16-D93+2*$E$2+1,2*$E$2+1),3))</f>
        <v>Player 13</v>
      </c>
      <c r="E105" s="10"/>
      <c r="F105" s="13"/>
    </row>
    <row r="106" spans="1:6" s="6" customFormat="1" ht="24.75" customHeight="1">
      <c r="A106" s="10">
        <v>11</v>
      </c>
      <c r="B106" s="10"/>
      <c r="C106" s="12" t="str">
        <f ca="1">INDIRECT(ADDRESS(4+MOD(11-D93+2*$E$2+1,2*$E$2+1),3))</f>
        <v>Player 8</v>
      </c>
      <c r="D106" s="10" t="str">
        <f ca="1">INDIRECT(ADDRESS(4+MOD(15-D93+2*$E$2+1,2*$E$2+1),3))</f>
        <v>Player 12</v>
      </c>
      <c r="E106" s="10"/>
      <c r="F106" s="13"/>
    </row>
    <row r="107" spans="1:6" s="6" customFormat="1" ht="24.75" customHeight="1">
      <c r="A107" s="10">
        <v>12</v>
      </c>
      <c r="B107" s="10"/>
      <c r="C107" s="12" t="str">
        <f ca="1">INDIRECT(ADDRESS(4+MOD(12-D93+2*$E$2+1,2*$E$2+1),3))</f>
        <v>Player 9</v>
      </c>
      <c r="D107" s="10" t="str">
        <f ca="1">INDIRECT(ADDRESS(4+MOD(14-D93+2*$E$2+1,2*$E$2+1),3))</f>
        <v>Player 11</v>
      </c>
      <c r="E107" s="10"/>
      <c r="F107" s="13"/>
    </row>
    <row r="108" spans="1:6" s="6" customFormat="1" ht="24.75" customHeight="1">
      <c r="A108" s="14"/>
      <c r="B108" s="14"/>
      <c r="C108" s="15" t="str">
        <f ca="1">INDIRECT(ADDRESS(4+MOD(13-D93+2*$E$2+1,2*$E$2+1),3))</f>
        <v>Player 10</v>
      </c>
      <c r="D108" s="14" t="s">
        <v>6</v>
      </c>
      <c r="E108" s="14"/>
      <c r="F108" s="16"/>
    </row>
    <row r="109" s="6" customFormat="1" ht="24.75" customHeight="1">
      <c r="F109" s="7"/>
    </row>
    <row r="110" s="6" customFormat="1" ht="24.75" customHeight="1">
      <c r="F110" s="7"/>
    </row>
    <row r="111" s="6" customFormat="1" ht="24.75" customHeight="1">
      <c r="F111" s="7"/>
    </row>
    <row r="112" spans="1:6" s="6" customFormat="1" ht="24.75" customHeight="1">
      <c r="A112" s="6" t="s">
        <v>9</v>
      </c>
      <c r="F112" s="7"/>
    </row>
    <row r="113" spans="3:6" s="6" customFormat="1" ht="24.75" customHeight="1">
      <c r="C113" s="8" t="s">
        <v>42</v>
      </c>
      <c r="D113" s="9">
        <v>5</v>
      </c>
      <c r="F113" s="7"/>
    </row>
    <row r="114" s="6" customFormat="1" ht="24.75" customHeight="1">
      <c r="F114" s="7"/>
    </row>
    <row r="115" spans="1:6" s="6" customFormat="1" ht="24.75" customHeight="1">
      <c r="A115" s="10" t="s">
        <v>5</v>
      </c>
      <c r="B115" s="11" t="s">
        <v>3</v>
      </c>
      <c r="C115" s="12" t="s">
        <v>11</v>
      </c>
      <c r="D115" s="10" t="s">
        <v>10</v>
      </c>
      <c r="E115" s="11" t="s">
        <v>3</v>
      </c>
      <c r="F115" s="13" t="s">
        <v>4</v>
      </c>
    </row>
    <row r="116" spans="1:6" s="6" customFormat="1" ht="24.75" customHeight="1">
      <c r="A116" s="10">
        <v>1</v>
      </c>
      <c r="B116" s="10"/>
      <c r="C116" s="12" t="str">
        <f ca="1">INDIRECT(ADDRESS(4+MOD(1-D113+2*$E$2+1,2*$E$2+1),3))</f>
        <v>Player 22</v>
      </c>
      <c r="D116" s="10" t="str">
        <f ca="1">INDIRECT(ADDRESS(4+MOD(25-D113+2*$E$2+1,2*$E$2+1),3))</f>
        <v>Player 21</v>
      </c>
      <c r="E116" s="10"/>
      <c r="F116" s="13"/>
    </row>
    <row r="117" spans="1:6" s="6" customFormat="1" ht="24.75" customHeight="1">
      <c r="A117" s="10">
        <v>2</v>
      </c>
      <c r="B117" s="10"/>
      <c r="C117" s="12" t="str">
        <f ca="1">INDIRECT(ADDRESS(4+MOD(2-D113+2*$E$2+1,2*$E$2+1),3))</f>
        <v>Player 23</v>
      </c>
      <c r="D117" s="10" t="str">
        <f ca="1">INDIRECT(ADDRESS(4+MOD(24-D113+2*$E$2+1,2*$E$2+1),3))</f>
        <v>Player 20</v>
      </c>
      <c r="E117" s="10"/>
      <c r="F117" s="13"/>
    </row>
    <row r="118" spans="1:6" s="6" customFormat="1" ht="24.75" customHeight="1">
      <c r="A118" s="10">
        <v>3</v>
      </c>
      <c r="B118" s="10"/>
      <c r="C118" s="12" t="str">
        <f ca="1">INDIRECT(ADDRESS(4+MOD(3-D113+2*$E$2+1,2*$E$2+1),3))</f>
        <v>Player 24</v>
      </c>
      <c r="D118" s="10" t="str">
        <f ca="1">INDIRECT(ADDRESS(4+MOD(23-D113+2*$E$2+1,2*$E$2+1),3))</f>
        <v>Player 19</v>
      </c>
      <c r="E118" s="10"/>
      <c r="F118" s="13"/>
    </row>
    <row r="119" spans="1:6" s="6" customFormat="1" ht="24.75" customHeight="1">
      <c r="A119" s="10">
        <v>4</v>
      </c>
      <c r="B119" s="10"/>
      <c r="C119" s="12" t="str">
        <f ca="1">INDIRECT(ADDRESS(4+MOD(4-D113+2*$E$2+1,2*$E$2+1),3))</f>
        <v>Player 25 or Rest</v>
      </c>
      <c r="D119" s="10" t="str">
        <f ca="1">INDIRECT(ADDRESS(4+MOD(22-D113+2*$E$2+1,2*$E$2+1),3))</f>
        <v>Player 18</v>
      </c>
      <c r="E119" s="10"/>
      <c r="F119" s="13"/>
    </row>
    <row r="120" spans="1:6" s="6" customFormat="1" ht="24.75" customHeight="1">
      <c r="A120" s="10">
        <v>5</v>
      </c>
      <c r="B120" s="10"/>
      <c r="C120" s="12" t="str">
        <f ca="1">INDIRECT(ADDRESS(4+MOD(5-D113+2*$E$2+1,2*$E$2+1),3))</f>
        <v>Player 1</v>
      </c>
      <c r="D120" s="10" t="str">
        <f ca="1">INDIRECT(ADDRESS(4+MOD(21-D113+2*$E$2+1,2*$E$2+1),3))</f>
        <v>Player 17</v>
      </c>
      <c r="E120" s="10"/>
      <c r="F120" s="13"/>
    </row>
    <row r="121" spans="1:6" s="6" customFormat="1" ht="24.75" customHeight="1">
      <c r="A121" s="10">
        <v>6</v>
      </c>
      <c r="B121" s="10"/>
      <c r="C121" s="12" t="str">
        <f ca="1">INDIRECT(ADDRESS(4+MOD(6-D113+2*$E$2+1,2*$E$2+1),3))</f>
        <v>Player 2</v>
      </c>
      <c r="D121" s="10" t="str">
        <f ca="1">INDIRECT(ADDRESS(4+MOD(20-D113+2*$E$2+1,2*$E$2+1),3))</f>
        <v>Player 16</v>
      </c>
      <c r="E121" s="10"/>
      <c r="F121" s="13"/>
    </row>
    <row r="122" spans="1:6" s="6" customFormat="1" ht="24.75" customHeight="1">
      <c r="A122" s="10">
        <v>7</v>
      </c>
      <c r="B122" s="10"/>
      <c r="C122" s="12" t="str">
        <f ca="1">INDIRECT(ADDRESS(4+MOD(7-D113+2*$E$2+1,2*$E$2+1),3))</f>
        <v>Player 3</v>
      </c>
      <c r="D122" s="10" t="str">
        <f ca="1">INDIRECT(ADDRESS(4+MOD(19-D113+2*$E$2+1,2*$E$2+1),3))</f>
        <v>Player 15</v>
      </c>
      <c r="E122" s="10"/>
      <c r="F122" s="13"/>
    </row>
    <row r="123" spans="1:6" s="6" customFormat="1" ht="24.75" customHeight="1">
      <c r="A123" s="10">
        <v>8</v>
      </c>
      <c r="B123" s="10"/>
      <c r="C123" s="12" t="str">
        <f ca="1">INDIRECT(ADDRESS(4+MOD(8-D113+2*$E$2+1,2*$E$2+1),3))</f>
        <v>Player 4</v>
      </c>
      <c r="D123" s="10" t="str">
        <f ca="1">INDIRECT(ADDRESS(4+MOD(18-D113+2*$E$2+1,2*$E$2+1),3))</f>
        <v>Player 14</v>
      </c>
      <c r="E123" s="10"/>
      <c r="F123" s="13"/>
    </row>
    <row r="124" spans="1:6" s="6" customFormat="1" ht="24.75" customHeight="1">
      <c r="A124" s="10">
        <v>9</v>
      </c>
      <c r="B124" s="10"/>
      <c r="C124" s="12" t="str">
        <f ca="1">INDIRECT(ADDRESS(4+MOD(9-D113+2*$E$2+1,2*$E$2+1),3))</f>
        <v>Player 5</v>
      </c>
      <c r="D124" s="10" t="str">
        <f ca="1">INDIRECT(ADDRESS(4+MOD(17-D113+2*$E$2+1,2*$E$2+1),3))</f>
        <v>Player 13</v>
      </c>
      <c r="E124" s="10"/>
      <c r="F124" s="13"/>
    </row>
    <row r="125" spans="1:6" s="6" customFormat="1" ht="24.75" customHeight="1">
      <c r="A125" s="10">
        <v>10</v>
      </c>
      <c r="B125" s="10"/>
      <c r="C125" s="12" t="str">
        <f ca="1">INDIRECT(ADDRESS(4+MOD(10-D113+2*$E$2+1,2*$E$2+1),3))</f>
        <v>Player 6</v>
      </c>
      <c r="D125" s="10" t="str">
        <f ca="1">INDIRECT(ADDRESS(4+MOD(16-D113+2*$E$2+1,2*$E$2+1),3))</f>
        <v>Player 12</v>
      </c>
      <c r="E125" s="10"/>
      <c r="F125" s="13"/>
    </row>
    <row r="126" spans="1:6" s="6" customFormat="1" ht="24.75" customHeight="1">
      <c r="A126" s="10">
        <v>11</v>
      </c>
      <c r="B126" s="10"/>
      <c r="C126" s="12" t="str">
        <f ca="1">INDIRECT(ADDRESS(4+MOD(11-D113+2*$E$2+1,2*$E$2+1),3))</f>
        <v>Player 7</v>
      </c>
      <c r="D126" s="10" t="str">
        <f ca="1">INDIRECT(ADDRESS(4+MOD(15-D113+2*$E$2+1,2*$E$2+1),3))</f>
        <v>Player 11</v>
      </c>
      <c r="E126" s="10"/>
      <c r="F126" s="13"/>
    </row>
    <row r="127" spans="1:6" s="6" customFormat="1" ht="24.75" customHeight="1">
      <c r="A127" s="10">
        <v>12</v>
      </c>
      <c r="B127" s="10"/>
      <c r="C127" s="12" t="str">
        <f ca="1">INDIRECT(ADDRESS(4+MOD(12-D113+2*$E$2+1,2*$E$2+1),3))</f>
        <v>Player 8</v>
      </c>
      <c r="D127" s="10" t="str">
        <f ca="1">INDIRECT(ADDRESS(4+MOD(14-D113+2*$E$2+1,2*$E$2+1),3))</f>
        <v>Player 10</v>
      </c>
      <c r="E127" s="10"/>
      <c r="F127" s="13"/>
    </row>
    <row r="128" spans="1:6" s="6" customFormat="1" ht="24.75" customHeight="1">
      <c r="A128" s="14"/>
      <c r="B128" s="14"/>
      <c r="C128" s="15" t="str">
        <f ca="1">INDIRECT(ADDRESS(4+MOD(13-D113+2*$E$2+1,2*$E$2+1),3))</f>
        <v>Player 9</v>
      </c>
      <c r="D128" s="14" t="s">
        <v>6</v>
      </c>
      <c r="E128" s="14"/>
      <c r="F128" s="16"/>
    </row>
    <row r="129" s="6" customFormat="1" ht="24.75" customHeight="1">
      <c r="F129" s="7"/>
    </row>
    <row r="130" s="6" customFormat="1" ht="24.75" customHeight="1">
      <c r="F130" s="7"/>
    </row>
    <row r="131" s="6" customFormat="1" ht="24.75" customHeight="1">
      <c r="F131" s="7"/>
    </row>
    <row r="132" spans="1:6" s="6" customFormat="1" ht="24.75" customHeight="1">
      <c r="A132" s="6" t="s">
        <v>9</v>
      </c>
      <c r="F132" s="7"/>
    </row>
    <row r="133" spans="3:6" s="6" customFormat="1" ht="24.75" customHeight="1">
      <c r="C133" s="8" t="s">
        <v>42</v>
      </c>
      <c r="D133" s="9">
        <v>6</v>
      </c>
      <c r="F133" s="7"/>
    </row>
    <row r="134" s="6" customFormat="1" ht="24.75" customHeight="1">
      <c r="F134" s="7"/>
    </row>
    <row r="135" spans="1:6" s="6" customFormat="1" ht="24.75" customHeight="1">
      <c r="A135" s="10" t="s">
        <v>5</v>
      </c>
      <c r="B135" s="11" t="s">
        <v>3</v>
      </c>
      <c r="C135" s="12" t="s">
        <v>11</v>
      </c>
      <c r="D135" s="10" t="s">
        <v>10</v>
      </c>
      <c r="E135" s="11" t="s">
        <v>3</v>
      </c>
      <c r="F135" s="13" t="s">
        <v>4</v>
      </c>
    </row>
    <row r="136" spans="1:6" s="6" customFormat="1" ht="24.75" customHeight="1">
      <c r="A136" s="10">
        <v>1</v>
      </c>
      <c r="B136" s="10"/>
      <c r="C136" s="12" t="str">
        <f ca="1">INDIRECT(ADDRESS(4+MOD(1-D133+2*$E$2+1,2*$E$2+1),3))</f>
        <v>Player 21</v>
      </c>
      <c r="D136" s="10" t="str">
        <f ca="1">INDIRECT(ADDRESS(4+MOD(25-D133+2*$E$2+1,2*$E$2+1),3))</f>
        <v>Player 20</v>
      </c>
      <c r="E136" s="10"/>
      <c r="F136" s="13"/>
    </row>
    <row r="137" spans="1:6" s="6" customFormat="1" ht="24.75" customHeight="1">
      <c r="A137" s="10">
        <v>2</v>
      </c>
      <c r="B137" s="10"/>
      <c r="C137" s="12" t="str">
        <f ca="1">INDIRECT(ADDRESS(4+MOD(2-D133+2*$E$2+1,2*$E$2+1),3))</f>
        <v>Player 22</v>
      </c>
      <c r="D137" s="10" t="str">
        <f ca="1">INDIRECT(ADDRESS(4+MOD(24-D133+2*$E$2+1,2*$E$2+1),3))</f>
        <v>Player 19</v>
      </c>
      <c r="E137" s="10"/>
      <c r="F137" s="13"/>
    </row>
    <row r="138" spans="1:6" s="6" customFormat="1" ht="24.75" customHeight="1">
      <c r="A138" s="10">
        <v>3</v>
      </c>
      <c r="B138" s="10"/>
      <c r="C138" s="12" t="str">
        <f ca="1">INDIRECT(ADDRESS(4+MOD(3-D133+2*$E$2+1,2*$E$2+1),3))</f>
        <v>Player 23</v>
      </c>
      <c r="D138" s="10" t="str">
        <f ca="1">INDIRECT(ADDRESS(4+MOD(23-D133+2*$E$2+1,2*$E$2+1),3))</f>
        <v>Player 18</v>
      </c>
      <c r="E138" s="10"/>
      <c r="F138" s="13"/>
    </row>
    <row r="139" spans="1:6" s="6" customFormat="1" ht="24.75" customHeight="1">
      <c r="A139" s="10">
        <v>4</v>
      </c>
      <c r="B139" s="10"/>
      <c r="C139" s="12" t="str">
        <f ca="1">INDIRECT(ADDRESS(4+MOD(4-D133+2*$E$2+1,2*$E$2+1),3))</f>
        <v>Player 24</v>
      </c>
      <c r="D139" s="10" t="str">
        <f ca="1">INDIRECT(ADDRESS(4+MOD(22-D133+2*$E$2+1,2*$E$2+1),3))</f>
        <v>Player 17</v>
      </c>
      <c r="E139" s="10"/>
      <c r="F139" s="13"/>
    </row>
    <row r="140" spans="1:6" s="6" customFormat="1" ht="24.75" customHeight="1">
      <c r="A140" s="10">
        <v>5</v>
      </c>
      <c r="B140" s="10"/>
      <c r="C140" s="12" t="str">
        <f ca="1">INDIRECT(ADDRESS(4+MOD(5-D133+2*$E$2+1,2*$E$2+1),3))</f>
        <v>Player 25 or Rest</v>
      </c>
      <c r="D140" s="10" t="str">
        <f ca="1">INDIRECT(ADDRESS(4+MOD(21-D133+2*$E$2+1,2*$E$2+1),3))</f>
        <v>Player 16</v>
      </c>
      <c r="E140" s="10"/>
      <c r="F140" s="13"/>
    </row>
    <row r="141" spans="1:6" s="6" customFormat="1" ht="24.75" customHeight="1">
      <c r="A141" s="10">
        <v>6</v>
      </c>
      <c r="B141" s="10"/>
      <c r="C141" s="12" t="str">
        <f ca="1">INDIRECT(ADDRESS(4+MOD(6-D133+2*$E$2+1,2*$E$2+1),3))</f>
        <v>Player 1</v>
      </c>
      <c r="D141" s="10" t="str">
        <f ca="1">INDIRECT(ADDRESS(4+MOD(20-D133+2*$E$2+1,2*$E$2+1),3))</f>
        <v>Player 15</v>
      </c>
      <c r="E141" s="10"/>
      <c r="F141" s="13"/>
    </row>
    <row r="142" spans="1:6" s="6" customFormat="1" ht="24.75" customHeight="1">
      <c r="A142" s="10">
        <v>7</v>
      </c>
      <c r="B142" s="10"/>
      <c r="C142" s="12" t="str">
        <f ca="1">INDIRECT(ADDRESS(4+MOD(7-D133+2*$E$2+1,2*$E$2+1),3))</f>
        <v>Player 2</v>
      </c>
      <c r="D142" s="10" t="str">
        <f ca="1">INDIRECT(ADDRESS(4+MOD(19-D133+2*$E$2+1,2*$E$2+1),3))</f>
        <v>Player 14</v>
      </c>
      <c r="E142" s="10"/>
      <c r="F142" s="13"/>
    </row>
    <row r="143" spans="1:6" s="6" customFormat="1" ht="24.75" customHeight="1">
      <c r="A143" s="10">
        <v>8</v>
      </c>
      <c r="B143" s="10"/>
      <c r="C143" s="12" t="str">
        <f ca="1">INDIRECT(ADDRESS(4+MOD(8-D133+2*$E$2+1,2*$E$2+1),3))</f>
        <v>Player 3</v>
      </c>
      <c r="D143" s="10" t="str">
        <f ca="1">INDIRECT(ADDRESS(4+MOD(18-D133+2*$E$2+1,2*$E$2+1),3))</f>
        <v>Player 13</v>
      </c>
      <c r="E143" s="10"/>
      <c r="F143" s="13"/>
    </row>
    <row r="144" spans="1:6" s="6" customFormat="1" ht="24.75" customHeight="1">
      <c r="A144" s="10">
        <v>9</v>
      </c>
      <c r="B144" s="10"/>
      <c r="C144" s="12" t="str">
        <f ca="1">INDIRECT(ADDRESS(4+MOD(9-D133+2*$E$2+1,2*$E$2+1),3))</f>
        <v>Player 4</v>
      </c>
      <c r="D144" s="10" t="str">
        <f ca="1">INDIRECT(ADDRESS(4+MOD(17-D133+2*$E$2+1,2*$E$2+1),3))</f>
        <v>Player 12</v>
      </c>
      <c r="E144" s="10"/>
      <c r="F144" s="13"/>
    </row>
    <row r="145" spans="1:6" s="6" customFormat="1" ht="24.75" customHeight="1">
      <c r="A145" s="10">
        <v>10</v>
      </c>
      <c r="B145" s="10"/>
      <c r="C145" s="12" t="str">
        <f ca="1">INDIRECT(ADDRESS(4+MOD(10-D133+2*$E$2+1,2*$E$2+1),3))</f>
        <v>Player 5</v>
      </c>
      <c r="D145" s="10" t="str">
        <f ca="1">INDIRECT(ADDRESS(4+MOD(16-D133+2*$E$2+1,2*$E$2+1),3))</f>
        <v>Player 11</v>
      </c>
      <c r="E145" s="10"/>
      <c r="F145" s="13"/>
    </row>
    <row r="146" spans="1:6" s="6" customFormat="1" ht="24.75" customHeight="1">
      <c r="A146" s="10">
        <v>11</v>
      </c>
      <c r="B146" s="10"/>
      <c r="C146" s="12" t="str">
        <f ca="1">INDIRECT(ADDRESS(4+MOD(11-D133+2*$E$2+1,2*$E$2+1),3))</f>
        <v>Player 6</v>
      </c>
      <c r="D146" s="10" t="str">
        <f ca="1">INDIRECT(ADDRESS(4+MOD(15-D133+2*$E$2+1,2*$E$2+1),3))</f>
        <v>Player 10</v>
      </c>
      <c r="E146" s="10"/>
      <c r="F146" s="13"/>
    </row>
    <row r="147" spans="1:6" s="6" customFormat="1" ht="24.75" customHeight="1">
      <c r="A147" s="10">
        <v>12</v>
      </c>
      <c r="B147" s="10"/>
      <c r="C147" s="12" t="str">
        <f ca="1">INDIRECT(ADDRESS(4+MOD(12-D133+2*$E$2+1,2*$E$2+1),3))</f>
        <v>Player 7</v>
      </c>
      <c r="D147" s="10" t="str">
        <f ca="1">INDIRECT(ADDRESS(4+MOD(14-D133+2*$E$2+1,2*$E$2+1),3))</f>
        <v>Player 9</v>
      </c>
      <c r="E147" s="10"/>
      <c r="F147" s="13"/>
    </row>
    <row r="148" spans="1:6" s="6" customFormat="1" ht="24.75" customHeight="1">
      <c r="A148" s="14"/>
      <c r="B148" s="14"/>
      <c r="C148" s="15" t="str">
        <f ca="1">INDIRECT(ADDRESS(4+MOD(13-D133+2*$E$2+1,2*$E$2+1),3))</f>
        <v>Player 8</v>
      </c>
      <c r="D148" s="14" t="s">
        <v>6</v>
      </c>
      <c r="E148" s="14"/>
      <c r="F148" s="16"/>
    </row>
    <row r="149" s="6" customFormat="1" ht="24.75" customHeight="1">
      <c r="F149" s="7"/>
    </row>
    <row r="150" s="6" customFormat="1" ht="24.75" customHeight="1">
      <c r="F150" s="7"/>
    </row>
    <row r="151" s="6" customFormat="1" ht="24.75" customHeight="1">
      <c r="F151" s="7"/>
    </row>
    <row r="152" spans="1:6" s="6" customFormat="1" ht="24.75" customHeight="1">
      <c r="A152" s="6" t="s">
        <v>9</v>
      </c>
      <c r="F152" s="7"/>
    </row>
    <row r="153" spans="3:6" s="6" customFormat="1" ht="24.75" customHeight="1">
      <c r="C153" s="8" t="s">
        <v>42</v>
      </c>
      <c r="D153" s="9">
        <v>7</v>
      </c>
      <c r="F153" s="7"/>
    </row>
    <row r="154" s="6" customFormat="1" ht="24.75" customHeight="1">
      <c r="F154" s="7"/>
    </row>
    <row r="155" spans="1:6" s="6" customFormat="1" ht="24.75" customHeight="1">
      <c r="A155" s="10" t="s">
        <v>5</v>
      </c>
      <c r="B155" s="11" t="s">
        <v>3</v>
      </c>
      <c r="C155" s="12" t="s">
        <v>11</v>
      </c>
      <c r="D155" s="10" t="s">
        <v>10</v>
      </c>
      <c r="E155" s="11" t="s">
        <v>3</v>
      </c>
      <c r="F155" s="13" t="s">
        <v>4</v>
      </c>
    </row>
    <row r="156" spans="1:6" s="6" customFormat="1" ht="24.75" customHeight="1">
      <c r="A156" s="10">
        <v>1</v>
      </c>
      <c r="B156" s="10"/>
      <c r="C156" s="12" t="str">
        <f ca="1">INDIRECT(ADDRESS(4+MOD(1-D153+2*$E$2+1,2*$E$2+1),3))</f>
        <v>Player 20</v>
      </c>
      <c r="D156" s="10" t="str">
        <f ca="1">INDIRECT(ADDRESS(4+MOD(25-D153+2*$E$2+1,2*$E$2+1),3))</f>
        <v>Player 19</v>
      </c>
      <c r="E156" s="10"/>
      <c r="F156" s="13"/>
    </row>
    <row r="157" spans="1:6" s="6" customFormat="1" ht="24.75" customHeight="1">
      <c r="A157" s="10">
        <v>2</v>
      </c>
      <c r="B157" s="10"/>
      <c r="C157" s="12" t="str">
        <f ca="1">INDIRECT(ADDRESS(4+MOD(2-D153+2*$E$2+1,2*$E$2+1),3))</f>
        <v>Player 21</v>
      </c>
      <c r="D157" s="10" t="str">
        <f ca="1">INDIRECT(ADDRESS(4+MOD(24-D153+2*$E$2+1,2*$E$2+1),3))</f>
        <v>Player 18</v>
      </c>
      <c r="E157" s="10"/>
      <c r="F157" s="13"/>
    </row>
    <row r="158" spans="1:6" s="6" customFormat="1" ht="24.75" customHeight="1">
      <c r="A158" s="10">
        <v>3</v>
      </c>
      <c r="B158" s="10"/>
      <c r="C158" s="12" t="str">
        <f ca="1">INDIRECT(ADDRESS(4+MOD(3-D153+2*$E$2+1,2*$E$2+1),3))</f>
        <v>Player 22</v>
      </c>
      <c r="D158" s="10" t="str">
        <f ca="1">INDIRECT(ADDRESS(4+MOD(23-D153+2*$E$2+1,2*$E$2+1),3))</f>
        <v>Player 17</v>
      </c>
      <c r="E158" s="10"/>
      <c r="F158" s="13"/>
    </row>
    <row r="159" spans="1:6" s="6" customFormat="1" ht="24.75" customHeight="1">
      <c r="A159" s="10">
        <v>4</v>
      </c>
      <c r="B159" s="10"/>
      <c r="C159" s="12" t="str">
        <f ca="1">INDIRECT(ADDRESS(4+MOD(4-D153+2*$E$2+1,2*$E$2+1),3))</f>
        <v>Player 23</v>
      </c>
      <c r="D159" s="10" t="str">
        <f ca="1">INDIRECT(ADDRESS(4+MOD(22-D153+2*$E$2+1,2*$E$2+1),3))</f>
        <v>Player 16</v>
      </c>
      <c r="E159" s="10"/>
      <c r="F159" s="13"/>
    </row>
    <row r="160" spans="1:6" s="6" customFormat="1" ht="24.75" customHeight="1">
      <c r="A160" s="10">
        <v>5</v>
      </c>
      <c r="B160" s="10"/>
      <c r="C160" s="12" t="str">
        <f ca="1">INDIRECT(ADDRESS(4+MOD(5-D153+2*$E$2+1,2*$E$2+1),3))</f>
        <v>Player 24</v>
      </c>
      <c r="D160" s="10" t="str">
        <f ca="1">INDIRECT(ADDRESS(4+MOD(21-D153+2*$E$2+1,2*$E$2+1),3))</f>
        <v>Player 15</v>
      </c>
      <c r="E160" s="10"/>
      <c r="F160" s="13"/>
    </row>
    <row r="161" spans="1:6" s="6" customFormat="1" ht="24.75" customHeight="1">
      <c r="A161" s="10">
        <v>6</v>
      </c>
      <c r="B161" s="10"/>
      <c r="C161" s="12" t="str">
        <f ca="1">INDIRECT(ADDRESS(4+MOD(6-D153+2*$E$2+1,2*$E$2+1),3))</f>
        <v>Player 25 or Rest</v>
      </c>
      <c r="D161" s="10" t="str">
        <f ca="1">INDIRECT(ADDRESS(4+MOD(20-D153+2*$E$2+1,2*$E$2+1),3))</f>
        <v>Player 14</v>
      </c>
      <c r="E161" s="10"/>
      <c r="F161" s="13"/>
    </row>
    <row r="162" spans="1:6" s="6" customFormat="1" ht="24.75" customHeight="1">
      <c r="A162" s="10">
        <v>7</v>
      </c>
      <c r="B162" s="10"/>
      <c r="C162" s="12" t="str">
        <f ca="1">INDIRECT(ADDRESS(4+MOD(7-D153+2*$E$2+1,2*$E$2+1),3))</f>
        <v>Player 1</v>
      </c>
      <c r="D162" s="10" t="str">
        <f ca="1">INDIRECT(ADDRESS(4+MOD(19-D153+2*$E$2+1,2*$E$2+1),3))</f>
        <v>Player 13</v>
      </c>
      <c r="E162" s="10"/>
      <c r="F162" s="13"/>
    </row>
    <row r="163" spans="1:6" s="6" customFormat="1" ht="24.75" customHeight="1">
      <c r="A163" s="10">
        <v>8</v>
      </c>
      <c r="B163" s="10"/>
      <c r="C163" s="12" t="str">
        <f ca="1">INDIRECT(ADDRESS(4+MOD(8-D153+2*$E$2+1,2*$E$2+1),3))</f>
        <v>Player 2</v>
      </c>
      <c r="D163" s="10" t="str">
        <f ca="1">INDIRECT(ADDRESS(4+MOD(18-D153+2*$E$2+1,2*$E$2+1),3))</f>
        <v>Player 12</v>
      </c>
      <c r="E163" s="10"/>
      <c r="F163" s="13"/>
    </row>
    <row r="164" spans="1:6" s="6" customFormat="1" ht="24.75" customHeight="1">
      <c r="A164" s="10">
        <v>9</v>
      </c>
      <c r="B164" s="10"/>
      <c r="C164" s="12" t="str">
        <f ca="1">INDIRECT(ADDRESS(4+MOD(9-D153+2*$E$2+1,2*$E$2+1),3))</f>
        <v>Player 3</v>
      </c>
      <c r="D164" s="10" t="str">
        <f ca="1">INDIRECT(ADDRESS(4+MOD(17-D153+2*$E$2+1,2*$E$2+1),3))</f>
        <v>Player 11</v>
      </c>
      <c r="E164" s="10"/>
      <c r="F164" s="13"/>
    </row>
    <row r="165" spans="1:6" s="6" customFormat="1" ht="24.75" customHeight="1">
      <c r="A165" s="10">
        <v>10</v>
      </c>
      <c r="B165" s="10"/>
      <c r="C165" s="12" t="str">
        <f ca="1">INDIRECT(ADDRESS(4+MOD(10-D153+2*$E$2+1,2*$E$2+1),3))</f>
        <v>Player 4</v>
      </c>
      <c r="D165" s="10" t="str">
        <f ca="1">INDIRECT(ADDRESS(4+MOD(16-D153+2*$E$2+1,2*$E$2+1),3))</f>
        <v>Player 10</v>
      </c>
      <c r="E165" s="10"/>
      <c r="F165" s="13"/>
    </row>
    <row r="166" spans="1:6" s="6" customFormat="1" ht="24.75" customHeight="1">
      <c r="A166" s="10">
        <v>11</v>
      </c>
      <c r="B166" s="10"/>
      <c r="C166" s="12" t="str">
        <f ca="1">INDIRECT(ADDRESS(4+MOD(11-D153+2*$E$2+1,2*$E$2+1),3))</f>
        <v>Player 5</v>
      </c>
      <c r="D166" s="10" t="str">
        <f ca="1">INDIRECT(ADDRESS(4+MOD(15-D153+2*$E$2+1,2*$E$2+1),3))</f>
        <v>Player 9</v>
      </c>
      <c r="E166" s="10"/>
      <c r="F166" s="13"/>
    </row>
    <row r="167" spans="1:6" s="6" customFormat="1" ht="24.75" customHeight="1">
      <c r="A167" s="10">
        <v>12</v>
      </c>
      <c r="B167" s="10"/>
      <c r="C167" s="12" t="str">
        <f ca="1">INDIRECT(ADDRESS(4+MOD(12-D153+2*$E$2+1,2*$E$2+1),3))</f>
        <v>Player 6</v>
      </c>
      <c r="D167" s="10" t="str">
        <f ca="1">INDIRECT(ADDRESS(4+MOD(14-D153+2*$E$2+1,2*$E$2+1),3))</f>
        <v>Player 8</v>
      </c>
      <c r="E167" s="10"/>
      <c r="F167" s="13"/>
    </row>
    <row r="168" spans="1:6" s="6" customFormat="1" ht="24.75" customHeight="1">
      <c r="A168" s="14"/>
      <c r="B168" s="14"/>
      <c r="C168" s="15" t="str">
        <f ca="1">INDIRECT(ADDRESS(4+MOD(13-D153+2*$E$2+1,2*$E$2+1),3))</f>
        <v>Player 7</v>
      </c>
      <c r="D168" s="14" t="s">
        <v>6</v>
      </c>
      <c r="E168" s="14"/>
      <c r="F168" s="16"/>
    </row>
    <row r="169" s="6" customFormat="1" ht="24.75" customHeight="1">
      <c r="F169" s="7"/>
    </row>
    <row r="170" s="6" customFormat="1" ht="24.75" customHeight="1">
      <c r="F170" s="7"/>
    </row>
    <row r="171" s="6" customFormat="1" ht="24.75" customHeight="1">
      <c r="F171" s="7"/>
    </row>
    <row r="172" spans="1:6" s="6" customFormat="1" ht="24.75" customHeight="1">
      <c r="A172" s="6" t="s">
        <v>9</v>
      </c>
      <c r="F172" s="7"/>
    </row>
    <row r="173" spans="3:6" s="6" customFormat="1" ht="24.75" customHeight="1">
      <c r="C173" s="8" t="s">
        <v>42</v>
      </c>
      <c r="D173" s="9">
        <v>8</v>
      </c>
      <c r="F173" s="7"/>
    </row>
    <row r="174" s="6" customFormat="1" ht="24.75" customHeight="1">
      <c r="F174" s="7"/>
    </row>
    <row r="175" spans="1:6" s="6" customFormat="1" ht="24.75" customHeight="1">
      <c r="A175" s="10" t="s">
        <v>5</v>
      </c>
      <c r="B175" s="11" t="s">
        <v>3</v>
      </c>
      <c r="C175" s="12" t="s">
        <v>11</v>
      </c>
      <c r="D175" s="10" t="s">
        <v>10</v>
      </c>
      <c r="E175" s="11" t="s">
        <v>3</v>
      </c>
      <c r="F175" s="13" t="s">
        <v>4</v>
      </c>
    </row>
    <row r="176" spans="1:6" s="6" customFormat="1" ht="24.75" customHeight="1">
      <c r="A176" s="10">
        <v>1</v>
      </c>
      <c r="B176" s="10"/>
      <c r="C176" s="12" t="str">
        <f ca="1">INDIRECT(ADDRESS(4+MOD(1-D173+2*$E$2+1,2*$E$2+1),3))</f>
        <v>Player 19</v>
      </c>
      <c r="D176" s="10" t="str">
        <f ca="1">INDIRECT(ADDRESS(4+MOD(25-D173+2*$E$2+1,2*$E$2+1),3))</f>
        <v>Player 18</v>
      </c>
      <c r="E176" s="10"/>
      <c r="F176" s="13"/>
    </row>
    <row r="177" spans="1:6" s="6" customFormat="1" ht="24.75" customHeight="1">
      <c r="A177" s="10">
        <v>2</v>
      </c>
      <c r="B177" s="10"/>
      <c r="C177" s="12" t="str">
        <f ca="1">INDIRECT(ADDRESS(4+MOD(2-D173+2*$E$2+1,2*$E$2+1),3))</f>
        <v>Player 20</v>
      </c>
      <c r="D177" s="10" t="str">
        <f ca="1">INDIRECT(ADDRESS(4+MOD(24-D173+2*$E$2+1,2*$E$2+1),3))</f>
        <v>Player 17</v>
      </c>
      <c r="E177" s="10"/>
      <c r="F177" s="13"/>
    </row>
    <row r="178" spans="1:6" s="6" customFormat="1" ht="24.75" customHeight="1">
      <c r="A178" s="10">
        <v>3</v>
      </c>
      <c r="B178" s="10"/>
      <c r="C178" s="12" t="str">
        <f ca="1">INDIRECT(ADDRESS(4+MOD(3-D173+2*$E$2+1,2*$E$2+1),3))</f>
        <v>Player 21</v>
      </c>
      <c r="D178" s="10" t="str">
        <f ca="1">INDIRECT(ADDRESS(4+MOD(23-D173+2*$E$2+1,2*$E$2+1),3))</f>
        <v>Player 16</v>
      </c>
      <c r="E178" s="10"/>
      <c r="F178" s="13"/>
    </row>
    <row r="179" spans="1:6" s="6" customFormat="1" ht="24.75" customHeight="1">
      <c r="A179" s="10">
        <v>4</v>
      </c>
      <c r="B179" s="10"/>
      <c r="C179" s="12" t="str">
        <f ca="1">INDIRECT(ADDRESS(4+MOD(4-D173+2*$E$2+1,2*$E$2+1),3))</f>
        <v>Player 22</v>
      </c>
      <c r="D179" s="10" t="str">
        <f ca="1">INDIRECT(ADDRESS(4+MOD(22-D173+2*$E$2+1,2*$E$2+1),3))</f>
        <v>Player 15</v>
      </c>
      <c r="E179" s="10"/>
      <c r="F179" s="13"/>
    </row>
    <row r="180" spans="1:6" s="6" customFormat="1" ht="24.75" customHeight="1">
      <c r="A180" s="10">
        <v>5</v>
      </c>
      <c r="B180" s="10"/>
      <c r="C180" s="12" t="str">
        <f ca="1">INDIRECT(ADDRESS(4+MOD(5-D173+2*$E$2+1,2*$E$2+1),3))</f>
        <v>Player 23</v>
      </c>
      <c r="D180" s="10" t="str">
        <f ca="1">INDIRECT(ADDRESS(4+MOD(21-D173+2*$E$2+1,2*$E$2+1),3))</f>
        <v>Player 14</v>
      </c>
      <c r="E180" s="10"/>
      <c r="F180" s="13"/>
    </row>
    <row r="181" spans="1:6" s="6" customFormat="1" ht="24.75" customHeight="1">
      <c r="A181" s="10">
        <v>6</v>
      </c>
      <c r="B181" s="10"/>
      <c r="C181" s="12" t="str">
        <f ca="1">INDIRECT(ADDRESS(4+MOD(6-D173+2*$E$2+1,2*$E$2+1),3))</f>
        <v>Player 24</v>
      </c>
      <c r="D181" s="10" t="str">
        <f ca="1">INDIRECT(ADDRESS(4+MOD(20-D173+2*$E$2+1,2*$E$2+1),3))</f>
        <v>Player 13</v>
      </c>
      <c r="E181" s="10"/>
      <c r="F181" s="13"/>
    </row>
    <row r="182" spans="1:6" s="6" customFormat="1" ht="24.75" customHeight="1">
      <c r="A182" s="10">
        <v>7</v>
      </c>
      <c r="B182" s="10"/>
      <c r="C182" s="12" t="str">
        <f ca="1">INDIRECT(ADDRESS(4+MOD(7-D173+2*$E$2+1,2*$E$2+1),3))</f>
        <v>Player 25 or Rest</v>
      </c>
      <c r="D182" s="10" t="str">
        <f ca="1">INDIRECT(ADDRESS(4+MOD(19-D173+2*$E$2+1,2*$E$2+1),3))</f>
        <v>Player 12</v>
      </c>
      <c r="E182" s="10"/>
      <c r="F182" s="13"/>
    </row>
    <row r="183" spans="1:6" s="6" customFormat="1" ht="24.75" customHeight="1">
      <c r="A183" s="10">
        <v>8</v>
      </c>
      <c r="B183" s="10"/>
      <c r="C183" s="12" t="str">
        <f ca="1">INDIRECT(ADDRESS(4+MOD(8-D173+2*$E$2+1,2*$E$2+1),3))</f>
        <v>Player 1</v>
      </c>
      <c r="D183" s="10" t="str">
        <f ca="1">INDIRECT(ADDRESS(4+MOD(18-D173+2*$E$2+1,2*$E$2+1),3))</f>
        <v>Player 11</v>
      </c>
      <c r="E183" s="10"/>
      <c r="F183" s="13"/>
    </row>
    <row r="184" spans="1:6" s="6" customFormat="1" ht="24.75" customHeight="1">
      <c r="A184" s="10">
        <v>9</v>
      </c>
      <c r="B184" s="10"/>
      <c r="C184" s="12" t="str">
        <f ca="1">INDIRECT(ADDRESS(4+MOD(9-D173+2*$E$2+1,2*$E$2+1),3))</f>
        <v>Player 2</v>
      </c>
      <c r="D184" s="10" t="str">
        <f ca="1">INDIRECT(ADDRESS(4+MOD(17-D173+2*$E$2+1,2*$E$2+1),3))</f>
        <v>Player 10</v>
      </c>
      <c r="E184" s="10"/>
      <c r="F184" s="13"/>
    </row>
    <row r="185" spans="1:6" s="6" customFormat="1" ht="24.75" customHeight="1">
      <c r="A185" s="10">
        <v>10</v>
      </c>
      <c r="B185" s="10"/>
      <c r="C185" s="12" t="str">
        <f ca="1">INDIRECT(ADDRESS(4+MOD(10-D173+2*$E$2+1,2*$E$2+1),3))</f>
        <v>Player 3</v>
      </c>
      <c r="D185" s="10" t="str">
        <f ca="1">INDIRECT(ADDRESS(4+MOD(16-D173+2*$E$2+1,2*$E$2+1),3))</f>
        <v>Player 9</v>
      </c>
      <c r="E185" s="10"/>
      <c r="F185" s="13"/>
    </row>
    <row r="186" spans="1:6" s="6" customFormat="1" ht="24.75" customHeight="1">
      <c r="A186" s="10">
        <v>11</v>
      </c>
      <c r="B186" s="10"/>
      <c r="C186" s="12" t="str">
        <f ca="1">INDIRECT(ADDRESS(4+MOD(11-D173+2*$E$2+1,2*$E$2+1),3))</f>
        <v>Player 4</v>
      </c>
      <c r="D186" s="10" t="str">
        <f ca="1">INDIRECT(ADDRESS(4+MOD(15-D173+2*$E$2+1,2*$E$2+1),3))</f>
        <v>Player 8</v>
      </c>
      <c r="E186" s="10"/>
      <c r="F186" s="13"/>
    </row>
    <row r="187" spans="1:6" s="6" customFormat="1" ht="24.75" customHeight="1">
      <c r="A187" s="10">
        <v>12</v>
      </c>
      <c r="B187" s="10"/>
      <c r="C187" s="12" t="str">
        <f ca="1">INDIRECT(ADDRESS(4+MOD(12-D173+2*$E$2+1,2*$E$2+1),3))</f>
        <v>Player 5</v>
      </c>
      <c r="D187" s="10" t="str">
        <f ca="1">INDIRECT(ADDRESS(4+MOD(14-D173+2*$E$2+1,2*$E$2+1),3))</f>
        <v>Player 7</v>
      </c>
      <c r="E187" s="10"/>
      <c r="F187" s="13"/>
    </row>
    <row r="188" spans="1:6" s="6" customFormat="1" ht="24.75" customHeight="1">
      <c r="A188" s="14"/>
      <c r="B188" s="14"/>
      <c r="C188" s="15" t="str">
        <f ca="1">INDIRECT(ADDRESS(4+MOD(13-D173+2*$E$2+1,2*$E$2+1),3))</f>
        <v>Player 6</v>
      </c>
      <c r="D188" s="14" t="s">
        <v>6</v>
      </c>
      <c r="E188" s="14"/>
      <c r="F188" s="16"/>
    </row>
    <row r="189" s="6" customFormat="1" ht="24.75" customHeight="1">
      <c r="F189" s="7"/>
    </row>
    <row r="190" s="6" customFormat="1" ht="24.75" customHeight="1">
      <c r="F190" s="7"/>
    </row>
    <row r="191" s="6" customFormat="1" ht="24.75" customHeight="1">
      <c r="F191" s="7"/>
    </row>
    <row r="192" spans="1:6" s="6" customFormat="1" ht="24.75" customHeight="1">
      <c r="A192" s="6" t="s">
        <v>9</v>
      </c>
      <c r="F192" s="7"/>
    </row>
    <row r="193" spans="3:6" s="6" customFormat="1" ht="24.75" customHeight="1">
      <c r="C193" s="8" t="s">
        <v>42</v>
      </c>
      <c r="D193" s="9">
        <v>9</v>
      </c>
      <c r="F193" s="7"/>
    </row>
    <row r="194" s="6" customFormat="1" ht="24.75" customHeight="1">
      <c r="F194" s="7"/>
    </row>
    <row r="195" spans="1:6" s="6" customFormat="1" ht="24.75" customHeight="1">
      <c r="A195" s="10" t="s">
        <v>5</v>
      </c>
      <c r="B195" s="11" t="s">
        <v>3</v>
      </c>
      <c r="C195" s="12" t="s">
        <v>11</v>
      </c>
      <c r="D195" s="10" t="s">
        <v>10</v>
      </c>
      <c r="E195" s="11" t="s">
        <v>3</v>
      </c>
      <c r="F195" s="13" t="s">
        <v>4</v>
      </c>
    </row>
    <row r="196" spans="1:6" s="6" customFormat="1" ht="24.75" customHeight="1">
      <c r="A196" s="10">
        <v>1</v>
      </c>
      <c r="B196" s="10"/>
      <c r="C196" s="12" t="str">
        <f ca="1">INDIRECT(ADDRESS(4+MOD(1-D193+2*$E$2+1,2*$E$2+1),3))</f>
        <v>Player 18</v>
      </c>
      <c r="D196" s="10" t="str">
        <f ca="1">INDIRECT(ADDRESS(4+MOD(25-D193+2*$E$2+1,2*$E$2+1),3))</f>
        <v>Player 17</v>
      </c>
      <c r="E196" s="10"/>
      <c r="F196" s="13"/>
    </row>
    <row r="197" spans="1:6" s="6" customFormat="1" ht="24.75" customHeight="1">
      <c r="A197" s="10">
        <v>2</v>
      </c>
      <c r="B197" s="10"/>
      <c r="C197" s="12" t="str">
        <f ca="1">INDIRECT(ADDRESS(4+MOD(2-D193+2*$E$2+1,2*$E$2+1),3))</f>
        <v>Player 19</v>
      </c>
      <c r="D197" s="10" t="str">
        <f ca="1">INDIRECT(ADDRESS(4+MOD(24-D193+2*$E$2+1,2*$E$2+1),3))</f>
        <v>Player 16</v>
      </c>
      <c r="E197" s="10"/>
      <c r="F197" s="13"/>
    </row>
    <row r="198" spans="1:6" s="6" customFormat="1" ht="24.75" customHeight="1">
      <c r="A198" s="10">
        <v>3</v>
      </c>
      <c r="B198" s="10"/>
      <c r="C198" s="12" t="str">
        <f ca="1">INDIRECT(ADDRESS(4+MOD(3-D193+2*$E$2+1,2*$E$2+1),3))</f>
        <v>Player 20</v>
      </c>
      <c r="D198" s="10" t="str">
        <f ca="1">INDIRECT(ADDRESS(4+MOD(23-D193+2*$E$2+1,2*$E$2+1),3))</f>
        <v>Player 15</v>
      </c>
      <c r="E198" s="10"/>
      <c r="F198" s="13"/>
    </row>
    <row r="199" spans="1:6" s="6" customFormat="1" ht="24.75" customHeight="1">
      <c r="A199" s="10">
        <v>4</v>
      </c>
      <c r="B199" s="10"/>
      <c r="C199" s="12" t="str">
        <f ca="1">INDIRECT(ADDRESS(4+MOD(4-D193+2*$E$2+1,2*$E$2+1),3))</f>
        <v>Player 21</v>
      </c>
      <c r="D199" s="10" t="str">
        <f ca="1">INDIRECT(ADDRESS(4+MOD(22-D193+2*$E$2+1,2*$E$2+1),3))</f>
        <v>Player 14</v>
      </c>
      <c r="E199" s="10"/>
      <c r="F199" s="13"/>
    </row>
    <row r="200" spans="1:6" s="6" customFormat="1" ht="24.75" customHeight="1">
      <c r="A200" s="10">
        <v>5</v>
      </c>
      <c r="B200" s="10"/>
      <c r="C200" s="12" t="str">
        <f ca="1">INDIRECT(ADDRESS(4+MOD(5-D193+2*$E$2+1,2*$E$2+1),3))</f>
        <v>Player 22</v>
      </c>
      <c r="D200" s="10" t="str">
        <f ca="1">INDIRECT(ADDRESS(4+MOD(21-D193+2*$E$2+1,2*$E$2+1),3))</f>
        <v>Player 13</v>
      </c>
      <c r="E200" s="10"/>
      <c r="F200" s="13"/>
    </row>
    <row r="201" spans="1:6" s="6" customFormat="1" ht="24.75" customHeight="1">
      <c r="A201" s="10">
        <v>6</v>
      </c>
      <c r="B201" s="10"/>
      <c r="C201" s="12" t="str">
        <f ca="1">INDIRECT(ADDRESS(4+MOD(6-D193+2*$E$2+1,2*$E$2+1),3))</f>
        <v>Player 23</v>
      </c>
      <c r="D201" s="10" t="str">
        <f ca="1">INDIRECT(ADDRESS(4+MOD(20-D193+2*$E$2+1,2*$E$2+1),3))</f>
        <v>Player 12</v>
      </c>
      <c r="E201" s="10"/>
      <c r="F201" s="13"/>
    </row>
    <row r="202" spans="1:6" s="6" customFormat="1" ht="24.75" customHeight="1">
      <c r="A202" s="10">
        <v>7</v>
      </c>
      <c r="B202" s="10"/>
      <c r="C202" s="12" t="str">
        <f ca="1">INDIRECT(ADDRESS(4+MOD(7-D193+2*$E$2+1,2*$E$2+1),3))</f>
        <v>Player 24</v>
      </c>
      <c r="D202" s="10" t="str">
        <f ca="1">INDIRECT(ADDRESS(4+MOD(19-D193+2*$E$2+1,2*$E$2+1),3))</f>
        <v>Player 11</v>
      </c>
      <c r="E202" s="10"/>
      <c r="F202" s="13"/>
    </row>
    <row r="203" spans="1:6" s="6" customFormat="1" ht="24.75" customHeight="1">
      <c r="A203" s="10">
        <v>8</v>
      </c>
      <c r="B203" s="10"/>
      <c r="C203" s="12" t="str">
        <f ca="1">INDIRECT(ADDRESS(4+MOD(8-D193+2*$E$2+1,2*$E$2+1),3))</f>
        <v>Player 25 or Rest</v>
      </c>
      <c r="D203" s="10" t="str">
        <f ca="1">INDIRECT(ADDRESS(4+MOD(18-D193+2*$E$2+1,2*$E$2+1),3))</f>
        <v>Player 10</v>
      </c>
      <c r="E203" s="10"/>
      <c r="F203" s="13"/>
    </row>
    <row r="204" spans="1:6" s="6" customFormat="1" ht="24.75" customHeight="1">
      <c r="A204" s="10">
        <v>9</v>
      </c>
      <c r="B204" s="10"/>
      <c r="C204" s="12" t="str">
        <f ca="1">INDIRECT(ADDRESS(4+MOD(9-D193+2*$E$2+1,2*$E$2+1),3))</f>
        <v>Player 1</v>
      </c>
      <c r="D204" s="10" t="str">
        <f ca="1">INDIRECT(ADDRESS(4+MOD(17-D193+2*$E$2+1,2*$E$2+1),3))</f>
        <v>Player 9</v>
      </c>
      <c r="E204" s="10"/>
      <c r="F204" s="13"/>
    </row>
    <row r="205" spans="1:6" s="6" customFormat="1" ht="24.75" customHeight="1">
      <c r="A205" s="10">
        <v>10</v>
      </c>
      <c r="B205" s="10"/>
      <c r="C205" s="12" t="str">
        <f ca="1">INDIRECT(ADDRESS(4+MOD(10-D193+2*$E$2+1,2*$E$2+1),3))</f>
        <v>Player 2</v>
      </c>
      <c r="D205" s="10" t="str">
        <f ca="1">INDIRECT(ADDRESS(4+MOD(16-D193+2*$E$2+1,2*$E$2+1),3))</f>
        <v>Player 8</v>
      </c>
      <c r="E205" s="10"/>
      <c r="F205" s="13"/>
    </row>
    <row r="206" spans="1:6" s="6" customFormat="1" ht="24.75" customHeight="1">
      <c r="A206" s="10">
        <v>11</v>
      </c>
      <c r="B206" s="10"/>
      <c r="C206" s="12" t="str">
        <f ca="1">INDIRECT(ADDRESS(4+MOD(11-D193+2*$E$2+1,2*$E$2+1),3))</f>
        <v>Player 3</v>
      </c>
      <c r="D206" s="10" t="str">
        <f ca="1">INDIRECT(ADDRESS(4+MOD(15-D193+2*$E$2+1,2*$E$2+1),3))</f>
        <v>Player 7</v>
      </c>
      <c r="E206" s="10"/>
      <c r="F206" s="13"/>
    </row>
    <row r="207" spans="1:6" s="6" customFormat="1" ht="24.75" customHeight="1">
      <c r="A207" s="10">
        <v>12</v>
      </c>
      <c r="B207" s="10"/>
      <c r="C207" s="12" t="str">
        <f ca="1">INDIRECT(ADDRESS(4+MOD(12-D193+2*$E$2+1,2*$E$2+1),3))</f>
        <v>Player 4</v>
      </c>
      <c r="D207" s="10" t="str">
        <f ca="1">INDIRECT(ADDRESS(4+MOD(14-D193+2*$E$2+1,2*$E$2+1),3))</f>
        <v>Player 6</v>
      </c>
      <c r="E207" s="10"/>
      <c r="F207" s="13"/>
    </row>
    <row r="208" spans="1:6" s="6" customFormat="1" ht="24.75" customHeight="1">
      <c r="A208" s="14"/>
      <c r="B208" s="14"/>
      <c r="C208" s="15" t="str">
        <f ca="1">INDIRECT(ADDRESS(4+MOD(13-D193+2*$E$2+1,2*$E$2+1),3))</f>
        <v>Player 5</v>
      </c>
      <c r="D208" s="14" t="s">
        <v>6</v>
      </c>
      <c r="E208" s="14"/>
      <c r="F208" s="16"/>
    </row>
    <row r="209" s="6" customFormat="1" ht="24.75" customHeight="1">
      <c r="F209" s="7"/>
    </row>
    <row r="210" s="6" customFormat="1" ht="24.75" customHeight="1">
      <c r="F210" s="7"/>
    </row>
    <row r="211" s="6" customFormat="1" ht="24.75" customHeight="1">
      <c r="F211" s="7"/>
    </row>
    <row r="212" spans="1:6" s="6" customFormat="1" ht="24.75" customHeight="1">
      <c r="A212" s="6" t="s">
        <v>9</v>
      </c>
      <c r="F212" s="7"/>
    </row>
    <row r="213" spans="3:6" s="6" customFormat="1" ht="24.75" customHeight="1">
      <c r="C213" s="8" t="s">
        <v>42</v>
      </c>
      <c r="D213" s="9">
        <v>10</v>
      </c>
      <c r="F213" s="7"/>
    </row>
    <row r="214" s="6" customFormat="1" ht="24.75" customHeight="1">
      <c r="F214" s="7"/>
    </row>
    <row r="215" spans="1:6" s="6" customFormat="1" ht="24.75" customHeight="1">
      <c r="A215" s="10" t="s">
        <v>5</v>
      </c>
      <c r="B215" s="11" t="s">
        <v>3</v>
      </c>
      <c r="C215" s="12" t="s">
        <v>11</v>
      </c>
      <c r="D215" s="10" t="s">
        <v>10</v>
      </c>
      <c r="E215" s="11" t="s">
        <v>3</v>
      </c>
      <c r="F215" s="13" t="s">
        <v>4</v>
      </c>
    </row>
    <row r="216" spans="1:6" s="6" customFormat="1" ht="24.75" customHeight="1">
      <c r="A216" s="10">
        <v>1</v>
      </c>
      <c r="B216" s="10"/>
      <c r="C216" s="12" t="str">
        <f ca="1">INDIRECT(ADDRESS(4+MOD(1-D213+2*$E$2+1,2*$E$2+1),3))</f>
        <v>Player 17</v>
      </c>
      <c r="D216" s="10" t="str">
        <f ca="1">INDIRECT(ADDRESS(4+MOD(25-D213+2*$E$2+1,2*$E$2+1),3))</f>
        <v>Player 16</v>
      </c>
      <c r="E216" s="10"/>
      <c r="F216" s="13"/>
    </row>
    <row r="217" spans="1:6" s="6" customFormat="1" ht="24.75" customHeight="1">
      <c r="A217" s="10">
        <v>2</v>
      </c>
      <c r="B217" s="10"/>
      <c r="C217" s="12" t="str">
        <f ca="1">INDIRECT(ADDRESS(4+MOD(2-D213+2*$E$2+1,2*$E$2+1),3))</f>
        <v>Player 18</v>
      </c>
      <c r="D217" s="10" t="str">
        <f ca="1">INDIRECT(ADDRESS(4+MOD(24-D213+2*$E$2+1,2*$E$2+1),3))</f>
        <v>Player 15</v>
      </c>
      <c r="E217" s="10"/>
      <c r="F217" s="13"/>
    </row>
    <row r="218" spans="1:6" s="6" customFormat="1" ht="24.75" customHeight="1">
      <c r="A218" s="10">
        <v>3</v>
      </c>
      <c r="B218" s="10"/>
      <c r="C218" s="12" t="str">
        <f ca="1">INDIRECT(ADDRESS(4+MOD(3-D213+2*$E$2+1,2*$E$2+1),3))</f>
        <v>Player 19</v>
      </c>
      <c r="D218" s="10" t="str">
        <f ca="1">INDIRECT(ADDRESS(4+MOD(23-D213+2*$E$2+1,2*$E$2+1),3))</f>
        <v>Player 14</v>
      </c>
      <c r="E218" s="10"/>
      <c r="F218" s="13"/>
    </row>
    <row r="219" spans="1:6" s="6" customFormat="1" ht="24.75" customHeight="1">
      <c r="A219" s="10">
        <v>4</v>
      </c>
      <c r="B219" s="10"/>
      <c r="C219" s="12" t="str">
        <f ca="1">INDIRECT(ADDRESS(4+MOD(4-D213+2*$E$2+1,2*$E$2+1),3))</f>
        <v>Player 20</v>
      </c>
      <c r="D219" s="10" t="str">
        <f ca="1">INDIRECT(ADDRESS(4+MOD(22-D213+2*$E$2+1,2*$E$2+1),3))</f>
        <v>Player 13</v>
      </c>
      <c r="E219" s="10"/>
      <c r="F219" s="13"/>
    </row>
    <row r="220" spans="1:6" s="6" customFormat="1" ht="24.75" customHeight="1">
      <c r="A220" s="10">
        <v>5</v>
      </c>
      <c r="B220" s="10"/>
      <c r="C220" s="12" t="str">
        <f ca="1">INDIRECT(ADDRESS(4+MOD(5-D213+2*$E$2+1,2*$E$2+1),3))</f>
        <v>Player 21</v>
      </c>
      <c r="D220" s="10" t="str">
        <f ca="1">INDIRECT(ADDRESS(4+MOD(21-D213+2*$E$2+1,2*$E$2+1),3))</f>
        <v>Player 12</v>
      </c>
      <c r="E220" s="10"/>
      <c r="F220" s="13"/>
    </row>
    <row r="221" spans="1:6" s="6" customFormat="1" ht="24.75" customHeight="1">
      <c r="A221" s="10">
        <v>6</v>
      </c>
      <c r="B221" s="10"/>
      <c r="C221" s="12" t="str">
        <f ca="1">INDIRECT(ADDRESS(4+MOD(6-D213+2*$E$2+1,2*$E$2+1),3))</f>
        <v>Player 22</v>
      </c>
      <c r="D221" s="10" t="str">
        <f ca="1">INDIRECT(ADDRESS(4+MOD(20-D213+2*$E$2+1,2*$E$2+1),3))</f>
        <v>Player 11</v>
      </c>
      <c r="E221" s="10"/>
      <c r="F221" s="13"/>
    </row>
    <row r="222" spans="1:6" s="6" customFormat="1" ht="24.75" customHeight="1">
      <c r="A222" s="10">
        <v>7</v>
      </c>
      <c r="B222" s="10"/>
      <c r="C222" s="12" t="str">
        <f ca="1">INDIRECT(ADDRESS(4+MOD(7-D213+2*$E$2+1,2*$E$2+1),3))</f>
        <v>Player 23</v>
      </c>
      <c r="D222" s="10" t="str">
        <f ca="1">INDIRECT(ADDRESS(4+MOD(19-D213+2*$E$2+1,2*$E$2+1),3))</f>
        <v>Player 10</v>
      </c>
      <c r="E222" s="10"/>
      <c r="F222" s="13"/>
    </row>
    <row r="223" spans="1:6" s="6" customFormat="1" ht="24.75" customHeight="1">
      <c r="A223" s="10">
        <v>8</v>
      </c>
      <c r="B223" s="10"/>
      <c r="C223" s="12" t="str">
        <f ca="1">INDIRECT(ADDRESS(4+MOD(8-D213+2*$E$2+1,2*$E$2+1),3))</f>
        <v>Player 24</v>
      </c>
      <c r="D223" s="10" t="str">
        <f ca="1">INDIRECT(ADDRESS(4+MOD(18-D213+2*$E$2+1,2*$E$2+1),3))</f>
        <v>Player 9</v>
      </c>
      <c r="E223" s="10"/>
      <c r="F223" s="13"/>
    </row>
    <row r="224" spans="1:6" s="6" customFormat="1" ht="24.75" customHeight="1">
      <c r="A224" s="10">
        <v>9</v>
      </c>
      <c r="B224" s="10"/>
      <c r="C224" s="12" t="str">
        <f ca="1">INDIRECT(ADDRESS(4+MOD(9-D213+2*$E$2+1,2*$E$2+1),3))</f>
        <v>Player 25 or Rest</v>
      </c>
      <c r="D224" s="10" t="str">
        <f ca="1">INDIRECT(ADDRESS(4+MOD(17-D213+2*$E$2+1,2*$E$2+1),3))</f>
        <v>Player 8</v>
      </c>
      <c r="E224" s="10"/>
      <c r="F224" s="13"/>
    </row>
    <row r="225" spans="1:6" s="6" customFormat="1" ht="24.75" customHeight="1">
      <c r="A225" s="10">
        <v>10</v>
      </c>
      <c r="B225" s="10"/>
      <c r="C225" s="12" t="str">
        <f ca="1">INDIRECT(ADDRESS(4+MOD(10-D213+2*$E$2+1,2*$E$2+1),3))</f>
        <v>Player 1</v>
      </c>
      <c r="D225" s="10" t="str">
        <f ca="1">INDIRECT(ADDRESS(4+MOD(16-D213+2*$E$2+1,2*$E$2+1),3))</f>
        <v>Player 7</v>
      </c>
      <c r="E225" s="10"/>
      <c r="F225" s="13"/>
    </row>
    <row r="226" spans="1:6" s="6" customFormat="1" ht="24.75" customHeight="1">
      <c r="A226" s="10">
        <v>11</v>
      </c>
      <c r="B226" s="10"/>
      <c r="C226" s="12" t="str">
        <f ca="1">INDIRECT(ADDRESS(4+MOD(11-D213+2*$E$2+1,2*$E$2+1),3))</f>
        <v>Player 2</v>
      </c>
      <c r="D226" s="10" t="str">
        <f ca="1">INDIRECT(ADDRESS(4+MOD(15-D213+2*$E$2+1,2*$E$2+1),3))</f>
        <v>Player 6</v>
      </c>
      <c r="E226" s="10"/>
      <c r="F226" s="13"/>
    </row>
    <row r="227" spans="1:6" s="6" customFormat="1" ht="24.75" customHeight="1">
      <c r="A227" s="10">
        <v>12</v>
      </c>
      <c r="B227" s="10"/>
      <c r="C227" s="12" t="str">
        <f ca="1">INDIRECT(ADDRESS(4+MOD(12-D213+2*$E$2+1,2*$E$2+1),3))</f>
        <v>Player 3</v>
      </c>
      <c r="D227" s="10" t="str">
        <f ca="1">INDIRECT(ADDRESS(4+MOD(14-D213+2*$E$2+1,2*$E$2+1),3))</f>
        <v>Player 5</v>
      </c>
      <c r="E227" s="10"/>
      <c r="F227" s="13"/>
    </row>
    <row r="228" spans="1:6" s="6" customFormat="1" ht="24.75" customHeight="1">
      <c r="A228" s="14"/>
      <c r="B228" s="14"/>
      <c r="C228" s="15" t="str">
        <f ca="1">INDIRECT(ADDRESS(4+MOD(13-D213+2*$E$2+1,2*$E$2+1),3))</f>
        <v>Player 4</v>
      </c>
      <c r="D228" s="14" t="s">
        <v>6</v>
      </c>
      <c r="E228" s="14"/>
      <c r="F228" s="16"/>
    </row>
    <row r="229" s="6" customFormat="1" ht="24.75" customHeight="1">
      <c r="F229" s="7"/>
    </row>
    <row r="230" s="6" customFormat="1" ht="24.75" customHeight="1">
      <c r="F230" s="7"/>
    </row>
    <row r="231" s="6" customFormat="1" ht="24.75" customHeight="1">
      <c r="F231" s="7"/>
    </row>
    <row r="232" spans="1:6" s="6" customFormat="1" ht="24.75" customHeight="1">
      <c r="A232" s="6" t="s">
        <v>9</v>
      </c>
      <c r="F232" s="7"/>
    </row>
    <row r="233" spans="3:6" s="6" customFormat="1" ht="24.75" customHeight="1">
      <c r="C233" s="8" t="s">
        <v>42</v>
      </c>
      <c r="D233" s="9">
        <v>11</v>
      </c>
      <c r="F233" s="7"/>
    </row>
    <row r="234" s="6" customFormat="1" ht="24.75" customHeight="1">
      <c r="F234" s="7"/>
    </row>
    <row r="235" spans="1:6" s="6" customFormat="1" ht="24.75" customHeight="1">
      <c r="A235" s="10" t="s">
        <v>5</v>
      </c>
      <c r="B235" s="11" t="s">
        <v>3</v>
      </c>
      <c r="C235" s="12" t="s">
        <v>11</v>
      </c>
      <c r="D235" s="10" t="s">
        <v>10</v>
      </c>
      <c r="E235" s="11" t="s">
        <v>3</v>
      </c>
      <c r="F235" s="13" t="s">
        <v>4</v>
      </c>
    </row>
    <row r="236" spans="1:6" s="6" customFormat="1" ht="24.75" customHeight="1">
      <c r="A236" s="10">
        <v>1</v>
      </c>
      <c r="B236" s="10"/>
      <c r="C236" s="12" t="str">
        <f ca="1">INDIRECT(ADDRESS(4+MOD(1-D233+2*$E$2+1,2*$E$2+1),3))</f>
        <v>Player 16</v>
      </c>
      <c r="D236" s="10" t="str">
        <f ca="1">INDIRECT(ADDRESS(4+MOD(25-D233+2*$E$2+1,2*$E$2+1),3))</f>
        <v>Player 15</v>
      </c>
      <c r="E236" s="10"/>
      <c r="F236" s="13"/>
    </row>
    <row r="237" spans="1:6" s="6" customFormat="1" ht="24.75" customHeight="1">
      <c r="A237" s="10">
        <v>2</v>
      </c>
      <c r="B237" s="10"/>
      <c r="C237" s="12" t="str">
        <f ca="1">INDIRECT(ADDRESS(4+MOD(2-D233+2*$E$2+1,2*$E$2+1),3))</f>
        <v>Player 17</v>
      </c>
      <c r="D237" s="10" t="str">
        <f ca="1">INDIRECT(ADDRESS(4+MOD(24-D233+2*$E$2+1,2*$E$2+1),3))</f>
        <v>Player 14</v>
      </c>
      <c r="E237" s="10"/>
      <c r="F237" s="13"/>
    </row>
    <row r="238" spans="1:6" s="6" customFormat="1" ht="24.75" customHeight="1">
      <c r="A238" s="10">
        <v>3</v>
      </c>
      <c r="B238" s="10"/>
      <c r="C238" s="12" t="str">
        <f ca="1">INDIRECT(ADDRESS(4+MOD(3-D233+2*$E$2+1,2*$E$2+1),3))</f>
        <v>Player 18</v>
      </c>
      <c r="D238" s="10" t="str">
        <f ca="1">INDIRECT(ADDRESS(4+MOD(23-D233+2*$E$2+1,2*$E$2+1),3))</f>
        <v>Player 13</v>
      </c>
      <c r="E238" s="10"/>
      <c r="F238" s="13"/>
    </row>
    <row r="239" spans="1:6" s="6" customFormat="1" ht="24.75" customHeight="1">
      <c r="A239" s="10">
        <v>4</v>
      </c>
      <c r="B239" s="10"/>
      <c r="C239" s="12" t="str">
        <f ca="1">INDIRECT(ADDRESS(4+MOD(4-D233+2*$E$2+1,2*$E$2+1),3))</f>
        <v>Player 19</v>
      </c>
      <c r="D239" s="10" t="str">
        <f ca="1">INDIRECT(ADDRESS(4+MOD(22-D233+2*$E$2+1,2*$E$2+1),3))</f>
        <v>Player 12</v>
      </c>
      <c r="E239" s="10"/>
      <c r="F239" s="13"/>
    </row>
    <row r="240" spans="1:6" s="6" customFormat="1" ht="24.75" customHeight="1">
      <c r="A240" s="10">
        <v>5</v>
      </c>
      <c r="B240" s="10"/>
      <c r="C240" s="12" t="str">
        <f ca="1">INDIRECT(ADDRESS(4+MOD(5-D233+2*$E$2+1,2*$E$2+1),3))</f>
        <v>Player 20</v>
      </c>
      <c r="D240" s="10" t="str">
        <f ca="1">INDIRECT(ADDRESS(4+MOD(21-D233+2*$E$2+1,2*$E$2+1),3))</f>
        <v>Player 11</v>
      </c>
      <c r="E240" s="10"/>
      <c r="F240" s="13"/>
    </row>
    <row r="241" spans="1:6" s="6" customFormat="1" ht="24.75" customHeight="1">
      <c r="A241" s="10">
        <v>6</v>
      </c>
      <c r="B241" s="10"/>
      <c r="C241" s="12" t="str">
        <f ca="1">INDIRECT(ADDRESS(4+MOD(6-D233+2*$E$2+1,2*$E$2+1),3))</f>
        <v>Player 21</v>
      </c>
      <c r="D241" s="10" t="str">
        <f ca="1">INDIRECT(ADDRESS(4+MOD(20-D233+2*$E$2+1,2*$E$2+1),3))</f>
        <v>Player 10</v>
      </c>
      <c r="E241" s="10"/>
      <c r="F241" s="13"/>
    </row>
    <row r="242" spans="1:6" s="6" customFormat="1" ht="24.75" customHeight="1">
      <c r="A242" s="10">
        <v>7</v>
      </c>
      <c r="B242" s="10"/>
      <c r="C242" s="12" t="str">
        <f ca="1">INDIRECT(ADDRESS(4+MOD(7-D233+2*$E$2+1,2*$E$2+1),3))</f>
        <v>Player 22</v>
      </c>
      <c r="D242" s="10" t="str">
        <f ca="1">INDIRECT(ADDRESS(4+MOD(19-D233+2*$E$2+1,2*$E$2+1),3))</f>
        <v>Player 9</v>
      </c>
      <c r="E242" s="10"/>
      <c r="F242" s="13"/>
    </row>
    <row r="243" spans="1:6" s="6" customFormat="1" ht="24.75" customHeight="1">
      <c r="A243" s="10">
        <v>8</v>
      </c>
      <c r="B243" s="10"/>
      <c r="C243" s="12" t="str">
        <f ca="1">INDIRECT(ADDRESS(4+MOD(8-D233+2*$E$2+1,2*$E$2+1),3))</f>
        <v>Player 23</v>
      </c>
      <c r="D243" s="10" t="str">
        <f ca="1">INDIRECT(ADDRESS(4+MOD(18-D233+2*$E$2+1,2*$E$2+1),3))</f>
        <v>Player 8</v>
      </c>
      <c r="E243" s="10"/>
      <c r="F243" s="13"/>
    </row>
    <row r="244" spans="1:6" s="6" customFormat="1" ht="24.75" customHeight="1">
      <c r="A244" s="10">
        <v>9</v>
      </c>
      <c r="B244" s="10"/>
      <c r="C244" s="12" t="str">
        <f ca="1">INDIRECT(ADDRESS(4+MOD(9-D233+2*$E$2+1,2*$E$2+1),3))</f>
        <v>Player 24</v>
      </c>
      <c r="D244" s="10" t="str">
        <f ca="1">INDIRECT(ADDRESS(4+MOD(17-D233+2*$E$2+1,2*$E$2+1),3))</f>
        <v>Player 7</v>
      </c>
      <c r="E244" s="10"/>
      <c r="F244" s="13"/>
    </row>
    <row r="245" spans="1:6" s="6" customFormat="1" ht="24.75" customHeight="1">
      <c r="A245" s="10">
        <v>10</v>
      </c>
      <c r="B245" s="10"/>
      <c r="C245" s="12" t="str">
        <f ca="1">INDIRECT(ADDRESS(4+MOD(10-D233+2*$E$2+1,2*$E$2+1),3))</f>
        <v>Player 25 or Rest</v>
      </c>
      <c r="D245" s="10" t="str">
        <f ca="1">INDIRECT(ADDRESS(4+MOD(16-D233+2*$E$2+1,2*$E$2+1),3))</f>
        <v>Player 6</v>
      </c>
      <c r="E245" s="10"/>
      <c r="F245" s="13"/>
    </row>
    <row r="246" spans="1:6" s="6" customFormat="1" ht="24.75" customHeight="1">
      <c r="A246" s="10">
        <v>11</v>
      </c>
      <c r="B246" s="10"/>
      <c r="C246" s="12" t="str">
        <f ca="1">INDIRECT(ADDRESS(4+MOD(11-D233+2*$E$2+1,2*$E$2+1),3))</f>
        <v>Player 1</v>
      </c>
      <c r="D246" s="10" t="str">
        <f ca="1">INDIRECT(ADDRESS(4+MOD(15-D233+2*$E$2+1,2*$E$2+1),3))</f>
        <v>Player 5</v>
      </c>
      <c r="E246" s="10"/>
      <c r="F246" s="13"/>
    </row>
    <row r="247" spans="1:6" s="6" customFormat="1" ht="24.75" customHeight="1">
      <c r="A247" s="10">
        <v>12</v>
      </c>
      <c r="B247" s="10"/>
      <c r="C247" s="12" t="str">
        <f ca="1">INDIRECT(ADDRESS(4+MOD(12-D233+2*$E$2+1,2*$E$2+1),3))</f>
        <v>Player 2</v>
      </c>
      <c r="D247" s="10" t="str">
        <f ca="1">INDIRECT(ADDRESS(4+MOD(14-D233+2*$E$2+1,2*$E$2+1),3))</f>
        <v>Player 4</v>
      </c>
      <c r="E247" s="10"/>
      <c r="F247" s="13"/>
    </row>
    <row r="248" spans="1:6" s="6" customFormat="1" ht="24.75" customHeight="1">
      <c r="A248" s="14"/>
      <c r="B248" s="14"/>
      <c r="C248" s="15" t="str">
        <f ca="1">INDIRECT(ADDRESS(4+MOD(13-D233+2*$E$2+1,2*$E$2+1),3))</f>
        <v>Player 3</v>
      </c>
      <c r="D248" s="14" t="s">
        <v>6</v>
      </c>
      <c r="E248" s="14"/>
      <c r="F248" s="16"/>
    </row>
    <row r="249" s="6" customFormat="1" ht="24.75" customHeight="1">
      <c r="F249" s="7"/>
    </row>
    <row r="250" s="6" customFormat="1" ht="24.75" customHeight="1">
      <c r="F250" s="7"/>
    </row>
    <row r="251" s="6" customFormat="1" ht="24.75" customHeight="1">
      <c r="F251" s="7"/>
    </row>
    <row r="252" spans="1:6" s="6" customFormat="1" ht="24.75" customHeight="1">
      <c r="A252" s="6" t="s">
        <v>9</v>
      </c>
      <c r="F252" s="7"/>
    </row>
    <row r="253" spans="3:6" s="6" customFormat="1" ht="24.75" customHeight="1">
      <c r="C253" s="8" t="s">
        <v>42</v>
      </c>
      <c r="D253" s="9">
        <v>12</v>
      </c>
      <c r="F253" s="7"/>
    </row>
    <row r="254" s="6" customFormat="1" ht="24.75" customHeight="1">
      <c r="F254" s="7"/>
    </row>
    <row r="255" spans="1:6" s="6" customFormat="1" ht="24.75" customHeight="1">
      <c r="A255" s="10" t="s">
        <v>5</v>
      </c>
      <c r="B255" s="11" t="s">
        <v>3</v>
      </c>
      <c r="C255" s="12" t="s">
        <v>11</v>
      </c>
      <c r="D255" s="10" t="s">
        <v>10</v>
      </c>
      <c r="E255" s="11" t="s">
        <v>3</v>
      </c>
      <c r="F255" s="13" t="s">
        <v>4</v>
      </c>
    </row>
    <row r="256" spans="1:6" s="6" customFormat="1" ht="24.75" customHeight="1">
      <c r="A256" s="10">
        <v>1</v>
      </c>
      <c r="B256" s="10"/>
      <c r="C256" s="12" t="str">
        <f ca="1">INDIRECT(ADDRESS(4+MOD(1-D253+2*$E$2+1,2*$E$2+1),3))</f>
        <v>Player 15</v>
      </c>
      <c r="D256" s="10" t="str">
        <f ca="1">INDIRECT(ADDRESS(4+MOD(25-D253+2*$E$2+1,2*$E$2+1),3))</f>
        <v>Player 14</v>
      </c>
      <c r="E256" s="10"/>
      <c r="F256" s="13"/>
    </row>
    <row r="257" spans="1:6" s="6" customFormat="1" ht="24.75" customHeight="1">
      <c r="A257" s="10">
        <v>2</v>
      </c>
      <c r="B257" s="10"/>
      <c r="C257" s="12" t="str">
        <f ca="1">INDIRECT(ADDRESS(4+MOD(2-D253+2*$E$2+1,2*$E$2+1),3))</f>
        <v>Player 16</v>
      </c>
      <c r="D257" s="10" t="str">
        <f ca="1">INDIRECT(ADDRESS(4+MOD(24-D253+2*$E$2+1,2*$E$2+1),3))</f>
        <v>Player 13</v>
      </c>
      <c r="E257" s="10"/>
      <c r="F257" s="13"/>
    </row>
    <row r="258" spans="1:6" s="6" customFormat="1" ht="24.75" customHeight="1">
      <c r="A258" s="10">
        <v>3</v>
      </c>
      <c r="B258" s="10"/>
      <c r="C258" s="12" t="str">
        <f ca="1">INDIRECT(ADDRESS(4+MOD(3-D253+2*$E$2+1,2*$E$2+1),3))</f>
        <v>Player 17</v>
      </c>
      <c r="D258" s="10" t="str">
        <f ca="1">INDIRECT(ADDRESS(4+MOD(23-D253+2*$E$2+1,2*$E$2+1),3))</f>
        <v>Player 12</v>
      </c>
      <c r="E258" s="10"/>
      <c r="F258" s="13"/>
    </row>
    <row r="259" spans="1:6" s="6" customFormat="1" ht="24.75" customHeight="1">
      <c r="A259" s="10">
        <v>4</v>
      </c>
      <c r="B259" s="10"/>
      <c r="C259" s="12" t="str">
        <f ca="1">INDIRECT(ADDRESS(4+MOD(4-D253+2*$E$2+1,2*$E$2+1),3))</f>
        <v>Player 18</v>
      </c>
      <c r="D259" s="10" t="str">
        <f ca="1">INDIRECT(ADDRESS(4+MOD(22-D253+2*$E$2+1,2*$E$2+1),3))</f>
        <v>Player 11</v>
      </c>
      <c r="E259" s="10"/>
      <c r="F259" s="13"/>
    </row>
    <row r="260" spans="1:6" s="6" customFormat="1" ht="24.75" customHeight="1">
      <c r="A260" s="10">
        <v>5</v>
      </c>
      <c r="B260" s="10"/>
      <c r="C260" s="12" t="str">
        <f ca="1">INDIRECT(ADDRESS(4+MOD(5-D253+2*$E$2+1,2*$E$2+1),3))</f>
        <v>Player 19</v>
      </c>
      <c r="D260" s="10" t="str">
        <f ca="1">INDIRECT(ADDRESS(4+MOD(21-D253+2*$E$2+1,2*$E$2+1),3))</f>
        <v>Player 10</v>
      </c>
      <c r="E260" s="10"/>
      <c r="F260" s="13"/>
    </row>
    <row r="261" spans="1:6" s="6" customFormat="1" ht="24.75" customHeight="1">
      <c r="A261" s="10">
        <v>6</v>
      </c>
      <c r="B261" s="10"/>
      <c r="C261" s="12" t="str">
        <f ca="1">INDIRECT(ADDRESS(4+MOD(6-D253+2*$E$2+1,2*$E$2+1),3))</f>
        <v>Player 20</v>
      </c>
      <c r="D261" s="10" t="str">
        <f ca="1">INDIRECT(ADDRESS(4+MOD(20-D253+2*$E$2+1,2*$E$2+1),3))</f>
        <v>Player 9</v>
      </c>
      <c r="E261" s="10"/>
      <c r="F261" s="13"/>
    </row>
    <row r="262" spans="1:6" s="6" customFormat="1" ht="24.75" customHeight="1">
      <c r="A262" s="10">
        <v>7</v>
      </c>
      <c r="B262" s="10"/>
      <c r="C262" s="12" t="str">
        <f ca="1">INDIRECT(ADDRESS(4+MOD(7-D253+2*$E$2+1,2*$E$2+1),3))</f>
        <v>Player 21</v>
      </c>
      <c r="D262" s="10" t="str">
        <f ca="1">INDIRECT(ADDRESS(4+MOD(19-D253+2*$E$2+1,2*$E$2+1),3))</f>
        <v>Player 8</v>
      </c>
      <c r="E262" s="10"/>
      <c r="F262" s="13"/>
    </row>
    <row r="263" spans="1:6" s="6" customFormat="1" ht="24.75" customHeight="1">
      <c r="A263" s="10">
        <v>8</v>
      </c>
      <c r="B263" s="10"/>
      <c r="C263" s="12" t="str">
        <f ca="1">INDIRECT(ADDRESS(4+MOD(8-D253+2*$E$2+1,2*$E$2+1),3))</f>
        <v>Player 22</v>
      </c>
      <c r="D263" s="10" t="str">
        <f ca="1">INDIRECT(ADDRESS(4+MOD(18-D253+2*$E$2+1,2*$E$2+1),3))</f>
        <v>Player 7</v>
      </c>
      <c r="E263" s="10"/>
      <c r="F263" s="13"/>
    </row>
    <row r="264" spans="1:6" s="6" customFormat="1" ht="24.75" customHeight="1">
      <c r="A264" s="10">
        <v>9</v>
      </c>
      <c r="B264" s="10"/>
      <c r="C264" s="12" t="str">
        <f ca="1">INDIRECT(ADDRESS(4+MOD(9-D253+2*$E$2+1,2*$E$2+1),3))</f>
        <v>Player 23</v>
      </c>
      <c r="D264" s="10" t="str">
        <f ca="1">INDIRECT(ADDRESS(4+MOD(17-D253+2*$E$2+1,2*$E$2+1),3))</f>
        <v>Player 6</v>
      </c>
      <c r="E264" s="10"/>
      <c r="F264" s="13"/>
    </row>
    <row r="265" spans="1:6" s="6" customFormat="1" ht="24.75" customHeight="1">
      <c r="A265" s="10">
        <v>10</v>
      </c>
      <c r="B265" s="10"/>
      <c r="C265" s="12" t="str">
        <f ca="1">INDIRECT(ADDRESS(4+MOD(10-D253+2*$E$2+1,2*$E$2+1),3))</f>
        <v>Player 24</v>
      </c>
      <c r="D265" s="10" t="str">
        <f ca="1">INDIRECT(ADDRESS(4+MOD(16-D253+2*$E$2+1,2*$E$2+1),3))</f>
        <v>Player 5</v>
      </c>
      <c r="E265" s="10"/>
      <c r="F265" s="13"/>
    </row>
    <row r="266" spans="1:6" s="6" customFormat="1" ht="24.75" customHeight="1">
      <c r="A266" s="10">
        <v>11</v>
      </c>
      <c r="B266" s="10"/>
      <c r="C266" s="12" t="str">
        <f ca="1">INDIRECT(ADDRESS(4+MOD(11-D253+2*$E$2+1,2*$E$2+1),3))</f>
        <v>Player 25 or Rest</v>
      </c>
      <c r="D266" s="10" t="str">
        <f ca="1">INDIRECT(ADDRESS(4+MOD(15-D253+2*$E$2+1,2*$E$2+1),3))</f>
        <v>Player 4</v>
      </c>
      <c r="E266" s="10"/>
      <c r="F266" s="13"/>
    </row>
    <row r="267" spans="1:6" s="6" customFormat="1" ht="24.75" customHeight="1">
      <c r="A267" s="10">
        <v>12</v>
      </c>
      <c r="B267" s="10"/>
      <c r="C267" s="12" t="str">
        <f ca="1">INDIRECT(ADDRESS(4+MOD(12-D253+2*$E$2+1,2*$E$2+1),3))</f>
        <v>Player 1</v>
      </c>
      <c r="D267" s="10" t="str">
        <f ca="1">INDIRECT(ADDRESS(4+MOD(14-D253+2*$E$2+1,2*$E$2+1),3))</f>
        <v>Player 3</v>
      </c>
      <c r="E267" s="10"/>
      <c r="F267" s="13"/>
    </row>
    <row r="268" spans="1:6" s="6" customFormat="1" ht="24.75" customHeight="1">
      <c r="A268" s="14"/>
      <c r="B268" s="14"/>
      <c r="C268" s="15" t="str">
        <f ca="1">INDIRECT(ADDRESS(4+MOD(13-D253+2*$E$2+1,2*$E$2+1),3))</f>
        <v>Player 2</v>
      </c>
      <c r="D268" s="14" t="s">
        <v>6</v>
      </c>
      <c r="E268" s="14"/>
      <c r="F268" s="16"/>
    </row>
    <row r="269" spans="1:6" s="6" customFormat="1" ht="24.75" customHeight="1">
      <c r="A269" s="14"/>
      <c r="B269" s="14"/>
      <c r="C269" s="15"/>
      <c r="D269" s="14"/>
      <c r="E269" s="14"/>
      <c r="F269" s="16"/>
    </row>
    <row r="270" spans="1:6" s="6" customFormat="1" ht="24.75" customHeight="1">
      <c r="A270" s="14"/>
      <c r="B270" s="14"/>
      <c r="C270" s="15"/>
      <c r="D270" s="14"/>
      <c r="E270" s="14"/>
      <c r="F270" s="16"/>
    </row>
    <row r="271" s="6" customFormat="1" ht="24.75" customHeight="1">
      <c r="F271" s="7"/>
    </row>
    <row r="272" spans="1:6" s="6" customFormat="1" ht="24.75" customHeight="1">
      <c r="A272" s="6" t="s">
        <v>9</v>
      </c>
      <c r="F272" s="7"/>
    </row>
    <row r="273" spans="3:6" s="6" customFormat="1" ht="24.75" customHeight="1">
      <c r="C273" s="8" t="s">
        <v>42</v>
      </c>
      <c r="D273" s="9">
        <v>13</v>
      </c>
      <c r="F273" s="7"/>
    </row>
    <row r="274" s="6" customFormat="1" ht="24.75" customHeight="1">
      <c r="F274" s="7"/>
    </row>
    <row r="275" spans="1:6" s="6" customFormat="1" ht="24.75" customHeight="1">
      <c r="A275" s="10" t="s">
        <v>5</v>
      </c>
      <c r="B275" s="11" t="s">
        <v>3</v>
      </c>
      <c r="C275" s="12" t="s">
        <v>11</v>
      </c>
      <c r="D275" s="10" t="s">
        <v>10</v>
      </c>
      <c r="E275" s="11" t="s">
        <v>3</v>
      </c>
      <c r="F275" s="13" t="s">
        <v>4</v>
      </c>
    </row>
    <row r="276" spans="1:6" s="6" customFormat="1" ht="24.75" customHeight="1">
      <c r="A276" s="10">
        <v>1</v>
      </c>
      <c r="B276" s="10"/>
      <c r="C276" s="12" t="str">
        <f ca="1">INDIRECT(ADDRESS(4+MOD(1-D273+2*$E$2+1,2*$E$2+1),3))</f>
        <v>Player 14</v>
      </c>
      <c r="D276" s="10" t="str">
        <f ca="1">INDIRECT(ADDRESS(4+MOD(25-D273+2*$E$2+1,2*$E$2+1),3))</f>
        <v>Player 13</v>
      </c>
      <c r="E276" s="10"/>
      <c r="F276" s="13"/>
    </row>
    <row r="277" spans="1:6" s="6" customFormat="1" ht="24.75" customHeight="1">
      <c r="A277" s="10">
        <v>2</v>
      </c>
      <c r="B277" s="10"/>
      <c r="C277" s="12" t="str">
        <f ca="1">INDIRECT(ADDRESS(4+MOD(2-D273+2*$E$2+1,2*$E$2+1),3))</f>
        <v>Player 15</v>
      </c>
      <c r="D277" s="10" t="str">
        <f ca="1">INDIRECT(ADDRESS(4+MOD(24-D273+2*$E$2+1,2*$E$2+1),3))</f>
        <v>Player 12</v>
      </c>
      <c r="E277" s="10"/>
      <c r="F277" s="13"/>
    </row>
    <row r="278" spans="1:6" s="6" customFormat="1" ht="24.75" customHeight="1">
      <c r="A278" s="10">
        <v>3</v>
      </c>
      <c r="B278" s="10"/>
      <c r="C278" s="12" t="str">
        <f ca="1">INDIRECT(ADDRESS(4+MOD(3-D273+2*$E$2+1,2*$E$2+1),3))</f>
        <v>Player 16</v>
      </c>
      <c r="D278" s="10" t="str">
        <f ca="1">INDIRECT(ADDRESS(4+MOD(23-D273+2*$E$2+1,2*$E$2+1),3))</f>
        <v>Player 11</v>
      </c>
      <c r="E278" s="10"/>
      <c r="F278" s="13"/>
    </row>
    <row r="279" spans="1:6" s="6" customFormat="1" ht="24.75" customHeight="1">
      <c r="A279" s="10">
        <v>4</v>
      </c>
      <c r="B279" s="10"/>
      <c r="C279" s="12" t="str">
        <f ca="1">INDIRECT(ADDRESS(4+MOD(4-D273+2*$E$2+1,2*$E$2+1),3))</f>
        <v>Player 17</v>
      </c>
      <c r="D279" s="10" t="str">
        <f ca="1">INDIRECT(ADDRESS(4+MOD(22-D273+2*$E$2+1,2*$E$2+1),3))</f>
        <v>Player 10</v>
      </c>
      <c r="E279" s="10"/>
      <c r="F279" s="13"/>
    </row>
    <row r="280" spans="1:6" s="6" customFormat="1" ht="24.75" customHeight="1">
      <c r="A280" s="10">
        <v>5</v>
      </c>
      <c r="B280" s="10"/>
      <c r="C280" s="12" t="str">
        <f ca="1">INDIRECT(ADDRESS(4+MOD(5-D273+2*$E$2+1,2*$E$2+1),3))</f>
        <v>Player 18</v>
      </c>
      <c r="D280" s="10" t="str">
        <f ca="1">INDIRECT(ADDRESS(4+MOD(21-D273+2*$E$2+1,2*$E$2+1),3))</f>
        <v>Player 9</v>
      </c>
      <c r="E280" s="10"/>
      <c r="F280" s="13"/>
    </row>
    <row r="281" spans="1:6" s="6" customFormat="1" ht="24.75" customHeight="1">
      <c r="A281" s="10">
        <v>6</v>
      </c>
      <c r="B281" s="10"/>
      <c r="C281" s="12" t="str">
        <f ca="1">INDIRECT(ADDRESS(4+MOD(6-D273+2*$E$2+1,2*$E$2+1),3))</f>
        <v>Player 19</v>
      </c>
      <c r="D281" s="10" t="str">
        <f ca="1">INDIRECT(ADDRESS(4+MOD(20-D273+2*$E$2+1,2*$E$2+1),3))</f>
        <v>Player 8</v>
      </c>
      <c r="E281" s="10"/>
      <c r="F281" s="13"/>
    </row>
    <row r="282" spans="1:6" s="6" customFormat="1" ht="24.75" customHeight="1">
      <c r="A282" s="10">
        <v>7</v>
      </c>
      <c r="B282" s="10"/>
      <c r="C282" s="12" t="str">
        <f ca="1">INDIRECT(ADDRESS(4+MOD(7-D273+2*$E$2+1,2*$E$2+1),3))</f>
        <v>Player 20</v>
      </c>
      <c r="D282" s="10" t="str">
        <f ca="1">INDIRECT(ADDRESS(4+MOD(19-D273+2*$E$2+1,2*$E$2+1),3))</f>
        <v>Player 7</v>
      </c>
      <c r="E282" s="10"/>
      <c r="F282" s="13"/>
    </row>
    <row r="283" spans="1:6" s="6" customFormat="1" ht="24.75" customHeight="1">
      <c r="A283" s="10">
        <v>8</v>
      </c>
      <c r="B283" s="10"/>
      <c r="C283" s="12" t="str">
        <f ca="1">INDIRECT(ADDRESS(4+MOD(8-D273+2*$E$2+1,2*$E$2+1),3))</f>
        <v>Player 21</v>
      </c>
      <c r="D283" s="10" t="str">
        <f ca="1">INDIRECT(ADDRESS(4+MOD(18-D273+2*$E$2+1,2*$E$2+1),3))</f>
        <v>Player 6</v>
      </c>
      <c r="E283" s="10"/>
      <c r="F283" s="13"/>
    </row>
    <row r="284" spans="1:6" s="6" customFormat="1" ht="24.75" customHeight="1">
      <c r="A284" s="10">
        <v>9</v>
      </c>
      <c r="B284" s="10"/>
      <c r="C284" s="12" t="str">
        <f ca="1">INDIRECT(ADDRESS(4+MOD(9-D273+2*$E$2+1,2*$E$2+1),3))</f>
        <v>Player 22</v>
      </c>
      <c r="D284" s="10" t="str">
        <f ca="1">INDIRECT(ADDRESS(4+MOD(17-D273+2*$E$2+1,2*$E$2+1),3))</f>
        <v>Player 5</v>
      </c>
      <c r="E284" s="10"/>
      <c r="F284" s="13"/>
    </row>
    <row r="285" spans="1:6" s="6" customFormat="1" ht="24.75" customHeight="1">
      <c r="A285" s="10">
        <v>10</v>
      </c>
      <c r="B285" s="10"/>
      <c r="C285" s="12" t="str">
        <f ca="1">INDIRECT(ADDRESS(4+MOD(10-D273+2*$E$2+1,2*$E$2+1),3))</f>
        <v>Player 23</v>
      </c>
      <c r="D285" s="10" t="str">
        <f ca="1">INDIRECT(ADDRESS(4+MOD(16-D273+2*$E$2+1,2*$E$2+1),3))</f>
        <v>Player 4</v>
      </c>
      <c r="E285" s="10"/>
      <c r="F285" s="13"/>
    </row>
    <row r="286" spans="1:6" s="6" customFormat="1" ht="24.75" customHeight="1">
      <c r="A286" s="10">
        <v>11</v>
      </c>
      <c r="B286" s="10"/>
      <c r="C286" s="12" t="str">
        <f ca="1">INDIRECT(ADDRESS(4+MOD(11-D273+2*$E$2+1,2*$E$2+1),3))</f>
        <v>Player 24</v>
      </c>
      <c r="D286" s="10" t="str">
        <f ca="1">INDIRECT(ADDRESS(4+MOD(15-D273+2*$E$2+1,2*$E$2+1),3))</f>
        <v>Player 3</v>
      </c>
      <c r="E286" s="10"/>
      <c r="F286" s="13"/>
    </row>
    <row r="287" spans="1:6" s="6" customFormat="1" ht="24.75" customHeight="1">
      <c r="A287" s="10">
        <v>12</v>
      </c>
      <c r="B287" s="10"/>
      <c r="C287" s="12" t="str">
        <f ca="1">INDIRECT(ADDRESS(4+MOD(12-D273+2*$E$2+1,2*$E$2+1),3))</f>
        <v>Player 25 or Rest</v>
      </c>
      <c r="D287" s="10" t="str">
        <f ca="1">INDIRECT(ADDRESS(4+MOD(14-D273+2*$E$2+1,2*$E$2+1),3))</f>
        <v>Player 2</v>
      </c>
      <c r="E287" s="10"/>
      <c r="F287" s="13"/>
    </row>
    <row r="288" spans="1:6" s="6" customFormat="1" ht="24.75" customHeight="1">
      <c r="A288" s="14"/>
      <c r="B288" s="14"/>
      <c r="C288" s="15" t="str">
        <f ca="1">INDIRECT(ADDRESS(4+MOD(13-D273+2*$E$2+1,2*$E$2+1),3))</f>
        <v>Player 1</v>
      </c>
      <c r="D288" s="14" t="s">
        <v>6</v>
      </c>
      <c r="E288" s="14"/>
      <c r="F288" s="16"/>
    </row>
    <row r="289" s="6" customFormat="1" ht="24.75" customHeight="1">
      <c r="F289" s="7"/>
    </row>
    <row r="290" s="6" customFormat="1" ht="24.75" customHeight="1">
      <c r="F290" s="7"/>
    </row>
    <row r="291" s="6" customFormat="1" ht="24.75" customHeight="1">
      <c r="F291" s="7"/>
    </row>
    <row r="292" spans="1:6" s="6" customFormat="1" ht="24.75" customHeight="1">
      <c r="A292" s="6" t="s">
        <v>9</v>
      </c>
      <c r="F292" s="7"/>
    </row>
    <row r="293" spans="3:6" s="6" customFormat="1" ht="24.75" customHeight="1">
      <c r="C293" s="8" t="s">
        <v>42</v>
      </c>
      <c r="D293" s="9">
        <v>14</v>
      </c>
      <c r="F293" s="7"/>
    </row>
    <row r="294" s="6" customFormat="1" ht="24.75" customHeight="1">
      <c r="F294" s="7"/>
    </row>
    <row r="295" spans="1:6" s="6" customFormat="1" ht="24.75" customHeight="1">
      <c r="A295" s="10" t="s">
        <v>5</v>
      </c>
      <c r="B295" s="11" t="s">
        <v>3</v>
      </c>
      <c r="C295" s="12" t="s">
        <v>11</v>
      </c>
      <c r="D295" s="10" t="s">
        <v>10</v>
      </c>
      <c r="E295" s="11" t="s">
        <v>3</v>
      </c>
      <c r="F295" s="13" t="s">
        <v>4</v>
      </c>
    </row>
    <row r="296" spans="1:6" s="6" customFormat="1" ht="24.75" customHeight="1">
      <c r="A296" s="10">
        <v>1</v>
      </c>
      <c r="B296" s="10"/>
      <c r="C296" s="12" t="str">
        <f ca="1">INDIRECT(ADDRESS(4+MOD(1-D293+2*$E$2+1,2*$E$2+1),3))</f>
        <v>Player 13</v>
      </c>
      <c r="D296" s="10" t="str">
        <f ca="1">INDIRECT(ADDRESS(4+MOD(25-D293+2*$E$2+1,2*$E$2+1),3))</f>
        <v>Player 12</v>
      </c>
      <c r="E296" s="10"/>
      <c r="F296" s="13"/>
    </row>
    <row r="297" spans="1:6" s="6" customFormat="1" ht="24.75" customHeight="1">
      <c r="A297" s="10">
        <v>2</v>
      </c>
      <c r="B297" s="10"/>
      <c r="C297" s="12" t="str">
        <f ca="1">INDIRECT(ADDRESS(4+MOD(2-D293+2*$E$2+1,2*$E$2+1),3))</f>
        <v>Player 14</v>
      </c>
      <c r="D297" s="10" t="str">
        <f ca="1">INDIRECT(ADDRESS(4+MOD(24-D293+2*$E$2+1,2*$E$2+1),3))</f>
        <v>Player 11</v>
      </c>
      <c r="E297" s="10"/>
      <c r="F297" s="13"/>
    </row>
    <row r="298" spans="1:6" s="6" customFormat="1" ht="24.75" customHeight="1">
      <c r="A298" s="10">
        <v>3</v>
      </c>
      <c r="B298" s="10"/>
      <c r="C298" s="12" t="str">
        <f ca="1">INDIRECT(ADDRESS(4+MOD(3-D293+2*$E$2+1,2*$E$2+1),3))</f>
        <v>Player 15</v>
      </c>
      <c r="D298" s="10" t="str">
        <f ca="1">INDIRECT(ADDRESS(4+MOD(23-D293+2*$E$2+1,2*$E$2+1),3))</f>
        <v>Player 10</v>
      </c>
      <c r="E298" s="10"/>
      <c r="F298" s="13"/>
    </row>
    <row r="299" spans="1:6" s="6" customFormat="1" ht="24.75" customHeight="1">
      <c r="A299" s="10">
        <v>4</v>
      </c>
      <c r="B299" s="10"/>
      <c r="C299" s="12" t="str">
        <f ca="1">INDIRECT(ADDRESS(4+MOD(4-D293+2*$E$2+1,2*$E$2+1),3))</f>
        <v>Player 16</v>
      </c>
      <c r="D299" s="10" t="str">
        <f ca="1">INDIRECT(ADDRESS(4+MOD(22-D293+2*$E$2+1,2*$E$2+1),3))</f>
        <v>Player 9</v>
      </c>
      <c r="E299" s="10"/>
      <c r="F299" s="13"/>
    </row>
    <row r="300" spans="1:6" s="6" customFormat="1" ht="24.75" customHeight="1">
      <c r="A300" s="10">
        <v>5</v>
      </c>
      <c r="B300" s="10"/>
      <c r="C300" s="12" t="str">
        <f ca="1">INDIRECT(ADDRESS(4+MOD(5-D293+2*$E$2+1,2*$E$2+1),3))</f>
        <v>Player 17</v>
      </c>
      <c r="D300" s="10" t="str">
        <f ca="1">INDIRECT(ADDRESS(4+MOD(21-D293+2*$E$2+1,2*$E$2+1),3))</f>
        <v>Player 8</v>
      </c>
      <c r="E300" s="10"/>
      <c r="F300" s="13"/>
    </row>
    <row r="301" spans="1:6" s="6" customFormat="1" ht="24.75" customHeight="1">
      <c r="A301" s="10">
        <v>6</v>
      </c>
      <c r="B301" s="10"/>
      <c r="C301" s="12" t="str">
        <f ca="1">INDIRECT(ADDRESS(4+MOD(6-D293+2*$E$2+1,2*$E$2+1),3))</f>
        <v>Player 18</v>
      </c>
      <c r="D301" s="10" t="str">
        <f ca="1">INDIRECT(ADDRESS(4+MOD(20-D293+2*$E$2+1,2*$E$2+1),3))</f>
        <v>Player 7</v>
      </c>
      <c r="E301" s="10"/>
      <c r="F301" s="13"/>
    </row>
    <row r="302" spans="1:6" s="6" customFormat="1" ht="24.75" customHeight="1">
      <c r="A302" s="10">
        <v>7</v>
      </c>
      <c r="B302" s="10"/>
      <c r="C302" s="12" t="str">
        <f ca="1">INDIRECT(ADDRESS(4+MOD(7-D293+2*$E$2+1,2*$E$2+1),3))</f>
        <v>Player 19</v>
      </c>
      <c r="D302" s="10" t="str">
        <f ca="1">INDIRECT(ADDRESS(4+MOD(19-D293+2*$E$2+1,2*$E$2+1),3))</f>
        <v>Player 6</v>
      </c>
      <c r="E302" s="10"/>
      <c r="F302" s="13"/>
    </row>
    <row r="303" spans="1:6" s="6" customFormat="1" ht="24.75" customHeight="1">
      <c r="A303" s="10">
        <v>8</v>
      </c>
      <c r="B303" s="10"/>
      <c r="C303" s="12" t="str">
        <f ca="1">INDIRECT(ADDRESS(4+MOD(8-D293+2*$E$2+1,2*$E$2+1),3))</f>
        <v>Player 20</v>
      </c>
      <c r="D303" s="10" t="str">
        <f ca="1">INDIRECT(ADDRESS(4+MOD(18-D293+2*$E$2+1,2*$E$2+1),3))</f>
        <v>Player 5</v>
      </c>
      <c r="E303" s="10"/>
      <c r="F303" s="13"/>
    </row>
    <row r="304" spans="1:6" s="6" customFormat="1" ht="24.75" customHeight="1">
      <c r="A304" s="10">
        <v>9</v>
      </c>
      <c r="B304" s="10"/>
      <c r="C304" s="12" t="str">
        <f ca="1">INDIRECT(ADDRESS(4+MOD(9-D293+2*$E$2+1,2*$E$2+1),3))</f>
        <v>Player 21</v>
      </c>
      <c r="D304" s="10" t="str">
        <f ca="1">INDIRECT(ADDRESS(4+MOD(17-D293+2*$E$2+1,2*$E$2+1),3))</f>
        <v>Player 4</v>
      </c>
      <c r="E304" s="10"/>
      <c r="F304" s="13"/>
    </row>
    <row r="305" spans="1:6" s="6" customFormat="1" ht="24.75" customHeight="1">
      <c r="A305" s="10">
        <v>10</v>
      </c>
      <c r="B305" s="10"/>
      <c r="C305" s="12" t="str">
        <f ca="1">INDIRECT(ADDRESS(4+MOD(10-D293+2*$E$2+1,2*$E$2+1),3))</f>
        <v>Player 22</v>
      </c>
      <c r="D305" s="10" t="str">
        <f ca="1">INDIRECT(ADDRESS(4+MOD(16-D293+2*$E$2+1,2*$E$2+1),3))</f>
        <v>Player 3</v>
      </c>
      <c r="E305" s="10"/>
      <c r="F305" s="13"/>
    </row>
    <row r="306" spans="1:6" s="6" customFormat="1" ht="24.75" customHeight="1">
      <c r="A306" s="10">
        <v>11</v>
      </c>
      <c r="B306" s="10"/>
      <c r="C306" s="12" t="str">
        <f ca="1">INDIRECT(ADDRESS(4+MOD(11-D293+2*$E$2+1,2*$E$2+1),3))</f>
        <v>Player 23</v>
      </c>
      <c r="D306" s="10" t="str">
        <f ca="1">INDIRECT(ADDRESS(4+MOD(15-D293+2*$E$2+1,2*$E$2+1),3))</f>
        <v>Player 2</v>
      </c>
      <c r="E306" s="10"/>
      <c r="F306" s="13"/>
    </row>
    <row r="307" spans="1:6" s="6" customFormat="1" ht="24.75" customHeight="1">
      <c r="A307" s="10">
        <v>12</v>
      </c>
      <c r="B307" s="10"/>
      <c r="C307" s="12" t="str">
        <f ca="1">INDIRECT(ADDRESS(4+MOD(12-D293+2*$E$2+1,2*$E$2+1),3))</f>
        <v>Player 24</v>
      </c>
      <c r="D307" s="10" t="str">
        <f ca="1">INDIRECT(ADDRESS(4+MOD(14-D293+2*$E$2+1,2*$E$2+1),3))</f>
        <v>Player 1</v>
      </c>
      <c r="E307" s="10"/>
      <c r="F307" s="13"/>
    </row>
    <row r="308" spans="1:6" s="6" customFormat="1" ht="24.75" customHeight="1">
      <c r="A308" s="14"/>
      <c r="B308" s="14"/>
      <c r="C308" s="15" t="str">
        <f ca="1">INDIRECT(ADDRESS(4+MOD(13-D293+2*$E$2+1,2*$E$2+1),3))</f>
        <v>Player 25 or Rest</v>
      </c>
      <c r="D308" s="14" t="s">
        <v>6</v>
      </c>
      <c r="E308" s="14"/>
      <c r="F308" s="16"/>
    </row>
    <row r="309" s="6" customFormat="1" ht="24.75" customHeight="1">
      <c r="F309" s="7"/>
    </row>
    <row r="310" s="6" customFormat="1" ht="24.75" customHeight="1">
      <c r="F310" s="7"/>
    </row>
    <row r="311" s="6" customFormat="1" ht="24.75" customHeight="1">
      <c r="F311" s="7"/>
    </row>
    <row r="312" spans="1:6" s="6" customFormat="1" ht="24.75" customHeight="1">
      <c r="A312" s="6" t="s">
        <v>9</v>
      </c>
      <c r="F312" s="7"/>
    </row>
    <row r="313" spans="3:6" s="6" customFormat="1" ht="24.75" customHeight="1">
      <c r="C313" s="8" t="s">
        <v>42</v>
      </c>
      <c r="D313" s="9">
        <v>15</v>
      </c>
      <c r="F313" s="7"/>
    </row>
    <row r="314" s="6" customFormat="1" ht="24.75" customHeight="1">
      <c r="F314" s="7"/>
    </row>
    <row r="315" spans="1:6" s="6" customFormat="1" ht="24.75" customHeight="1">
      <c r="A315" s="10" t="s">
        <v>5</v>
      </c>
      <c r="B315" s="11" t="s">
        <v>3</v>
      </c>
      <c r="C315" s="12" t="s">
        <v>11</v>
      </c>
      <c r="D315" s="10" t="s">
        <v>10</v>
      </c>
      <c r="E315" s="11" t="s">
        <v>3</v>
      </c>
      <c r="F315" s="13" t="s">
        <v>4</v>
      </c>
    </row>
    <row r="316" spans="1:6" s="6" customFormat="1" ht="24.75" customHeight="1">
      <c r="A316" s="10">
        <v>1</v>
      </c>
      <c r="B316" s="10"/>
      <c r="C316" s="12" t="str">
        <f ca="1">INDIRECT(ADDRESS(4+MOD(1-D313+2*$E$2+1,2*$E$2+1),3))</f>
        <v>Player 12</v>
      </c>
      <c r="D316" s="10" t="str">
        <f ca="1">INDIRECT(ADDRESS(4+MOD(25-D313+2*$E$2+1,2*$E$2+1),3))</f>
        <v>Player 11</v>
      </c>
      <c r="E316" s="10"/>
      <c r="F316" s="13"/>
    </row>
    <row r="317" spans="1:6" s="6" customFormat="1" ht="24.75" customHeight="1">
      <c r="A317" s="10">
        <v>2</v>
      </c>
      <c r="B317" s="10"/>
      <c r="C317" s="12" t="str">
        <f ca="1">INDIRECT(ADDRESS(4+MOD(2-D313+2*$E$2+1,2*$E$2+1),3))</f>
        <v>Player 13</v>
      </c>
      <c r="D317" s="10" t="str">
        <f ca="1">INDIRECT(ADDRESS(4+MOD(24-D313+2*$E$2+1,2*$E$2+1),3))</f>
        <v>Player 10</v>
      </c>
      <c r="E317" s="10"/>
      <c r="F317" s="13"/>
    </row>
    <row r="318" spans="1:6" s="6" customFormat="1" ht="24.75" customHeight="1">
      <c r="A318" s="10">
        <v>3</v>
      </c>
      <c r="B318" s="10"/>
      <c r="C318" s="12" t="str">
        <f ca="1">INDIRECT(ADDRESS(4+MOD(3-D313+2*$E$2+1,2*$E$2+1),3))</f>
        <v>Player 14</v>
      </c>
      <c r="D318" s="10" t="str">
        <f ca="1">INDIRECT(ADDRESS(4+MOD(23-D313+2*$E$2+1,2*$E$2+1),3))</f>
        <v>Player 9</v>
      </c>
      <c r="E318" s="10"/>
      <c r="F318" s="13"/>
    </row>
    <row r="319" spans="1:6" s="6" customFormat="1" ht="24.75" customHeight="1">
      <c r="A319" s="10">
        <v>4</v>
      </c>
      <c r="B319" s="10"/>
      <c r="C319" s="12" t="str">
        <f ca="1">INDIRECT(ADDRESS(4+MOD(4-D313+2*$E$2+1,2*$E$2+1),3))</f>
        <v>Player 15</v>
      </c>
      <c r="D319" s="10" t="str">
        <f ca="1">INDIRECT(ADDRESS(4+MOD(22-D313+2*$E$2+1,2*$E$2+1),3))</f>
        <v>Player 8</v>
      </c>
      <c r="E319" s="10"/>
      <c r="F319" s="13"/>
    </row>
    <row r="320" spans="1:6" s="6" customFormat="1" ht="24.75" customHeight="1">
      <c r="A320" s="10">
        <v>5</v>
      </c>
      <c r="B320" s="10"/>
      <c r="C320" s="12" t="str">
        <f ca="1">INDIRECT(ADDRESS(4+MOD(5-D313+2*$E$2+1,2*$E$2+1),3))</f>
        <v>Player 16</v>
      </c>
      <c r="D320" s="10" t="str">
        <f ca="1">INDIRECT(ADDRESS(4+MOD(21-D313+2*$E$2+1,2*$E$2+1),3))</f>
        <v>Player 7</v>
      </c>
      <c r="E320" s="10"/>
      <c r="F320" s="13"/>
    </row>
    <row r="321" spans="1:6" s="6" customFormat="1" ht="24.75" customHeight="1">
      <c r="A321" s="10">
        <v>6</v>
      </c>
      <c r="B321" s="10"/>
      <c r="C321" s="12" t="str">
        <f ca="1">INDIRECT(ADDRESS(4+MOD(6-D313+2*$E$2+1,2*$E$2+1),3))</f>
        <v>Player 17</v>
      </c>
      <c r="D321" s="10" t="str">
        <f ca="1">INDIRECT(ADDRESS(4+MOD(20-D313+2*$E$2+1,2*$E$2+1),3))</f>
        <v>Player 6</v>
      </c>
      <c r="E321" s="10"/>
      <c r="F321" s="13"/>
    </row>
    <row r="322" spans="1:6" s="6" customFormat="1" ht="24.75" customHeight="1">
      <c r="A322" s="10">
        <v>7</v>
      </c>
      <c r="B322" s="10"/>
      <c r="C322" s="12" t="str">
        <f ca="1">INDIRECT(ADDRESS(4+MOD(7-D313+2*$E$2+1,2*$E$2+1),3))</f>
        <v>Player 18</v>
      </c>
      <c r="D322" s="10" t="str">
        <f ca="1">INDIRECT(ADDRESS(4+MOD(19-D313+2*$E$2+1,2*$E$2+1),3))</f>
        <v>Player 5</v>
      </c>
      <c r="E322" s="10"/>
      <c r="F322" s="13"/>
    </row>
    <row r="323" spans="1:6" s="6" customFormat="1" ht="24.75" customHeight="1">
      <c r="A323" s="10">
        <v>8</v>
      </c>
      <c r="B323" s="10"/>
      <c r="C323" s="12" t="str">
        <f ca="1">INDIRECT(ADDRESS(4+MOD(8-D313+2*$E$2+1,2*$E$2+1),3))</f>
        <v>Player 19</v>
      </c>
      <c r="D323" s="10" t="str">
        <f ca="1">INDIRECT(ADDRESS(4+MOD(18-D313+2*$E$2+1,2*$E$2+1),3))</f>
        <v>Player 4</v>
      </c>
      <c r="E323" s="10"/>
      <c r="F323" s="13"/>
    </row>
    <row r="324" spans="1:6" s="6" customFormat="1" ht="24.75" customHeight="1">
      <c r="A324" s="10">
        <v>9</v>
      </c>
      <c r="B324" s="10"/>
      <c r="C324" s="12" t="str">
        <f ca="1">INDIRECT(ADDRESS(4+MOD(9-D313+2*$E$2+1,2*$E$2+1),3))</f>
        <v>Player 20</v>
      </c>
      <c r="D324" s="10" t="str">
        <f ca="1">INDIRECT(ADDRESS(4+MOD(17-D313+2*$E$2+1,2*$E$2+1),3))</f>
        <v>Player 3</v>
      </c>
      <c r="E324" s="10"/>
      <c r="F324" s="13"/>
    </row>
    <row r="325" spans="1:6" s="6" customFormat="1" ht="24.75" customHeight="1">
      <c r="A325" s="10">
        <v>10</v>
      </c>
      <c r="B325" s="10"/>
      <c r="C325" s="12" t="str">
        <f ca="1">INDIRECT(ADDRESS(4+MOD(10-D313+2*$E$2+1,2*$E$2+1),3))</f>
        <v>Player 21</v>
      </c>
      <c r="D325" s="10" t="str">
        <f ca="1">INDIRECT(ADDRESS(4+MOD(16-D313+2*$E$2+1,2*$E$2+1),3))</f>
        <v>Player 2</v>
      </c>
      <c r="E325" s="10"/>
      <c r="F325" s="13"/>
    </row>
    <row r="326" spans="1:6" s="6" customFormat="1" ht="24.75" customHeight="1">
      <c r="A326" s="10">
        <v>11</v>
      </c>
      <c r="B326" s="10"/>
      <c r="C326" s="12" t="str">
        <f ca="1">INDIRECT(ADDRESS(4+MOD(11-D313+2*$E$2+1,2*$E$2+1),3))</f>
        <v>Player 22</v>
      </c>
      <c r="D326" s="10" t="str">
        <f ca="1">INDIRECT(ADDRESS(4+MOD(15-D313+2*$E$2+1,2*$E$2+1),3))</f>
        <v>Player 1</v>
      </c>
      <c r="E326" s="10"/>
      <c r="F326" s="13"/>
    </row>
    <row r="327" spans="1:6" s="6" customFormat="1" ht="24.75" customHeight="1">
      <c r="A327" s="10">
        <v>12</v>
      </c>
      <c r="B327" s="10"/>
      <c r="C327" s="12" t="str">
        <f ca="1">INDIRECT(ADDRESS(4+MOD(12-D313+2*$E$2+1,2*$E$2+1),3))</f>
        <v>Player 23</v>
      </c>
      <c r="D327" s="10" t="str">
        <f ca="1">INDIRECT(ADDRESS(4+MOD(14-D313+2*$E$2+1,2*$E$2+1),3))</f>
        <v>Player 25 or Rest</v>
      </c>
      <c r="E327" s="10"/>
      <c r="F327" s="13"/>
    </row>
    <row r="328" spans="1:6" s="6" customFormat="1" ht="24.75" customHeight="1">
      <c r="A328" s="14"/>
      <c r="B328" s="14"/>
      <c r="C328" s="15" t="str">
        <f ca="1">INDIRECT(ADDRESS(4+MOD(13-D313+2*$E$2+1,2*$E$2+1),3))</f>
        <v>Player 24</v>
      </c>
      <c r="D328" s="14" t="s">
        <v>6</v>
      </c>
      <c r="E328" s="14"/>
      <c r="F328" s="16"/>
    </row>
    <row r="329" s="6" customFormat="1" ht="24.75" customHeight="1">
      <c r="F329" s="7"/>
    </row>
    <row r="330" s="6" customFormat="1" ht="24.75" customHeight="1">
      <c r="F330" s="7"/>
    </row>
    <row r="331" s="6" customFormat="1" ht="24.75" customHeight="1">
      <c r="F331" s="7"/>
    </row>
    <row r="332" spans="1:6" s="6" customFormat="1" ht="24.75" customHeight="1">
      <c r="A332" s="6" t="s">
        <v>9</v>
      </c>
      <c r="F332" s="7"/>
    </row>
    <row r="333" spans="3:6" s="6" customFormat="1" ht="24.75" customHeight="1">
      <c r="C333" s="8" t="s">
        <v>42</v>
      </c>
      <c r="D333" s="9">
        <v>16</v>
      </c>
      <c r="F333" s="7"/>
    </row>
    <row r="334" s="6" customFormat="1" ht="24.75" customHeight="1">
      <c r="F334" s="7"/>
    </row>
    <row r="335" spans="1:6" s="6" customFormat="1" ht="24.75" customHeight="1">
      <c r="A335" s="10" t="s">
        <v>5</v>
      </c>
      <c r="B335" s="11" t="s">
        <v>3</v>
      </c>
      <c r="C335" s="12" t="s">
        <v>11</v>
      </c>
      <c r="D335" s="10" t="s">
        <v>10</v>
      </c>
      <c r="E335" s="11" t="s">
        <v>3</v>
      </c>
      <c r="F335" s="13" t="s">
        <v>4</v>
      </c>
    </row>
    <row r="336" spans="1:6" s="6" customFormat="1" ht="24.75" customHeight="1">
      <c r="A336" s="10">
        <v>1</v>
      </c>
      <c r="B336" s="10"/>
      <c r="C336" s="12" t="str">
        <f ca="1">INDIRECT(ADDRESS(4+MOD(1-D333+2*$E$2+1,2*$E$2+1),3))</f>
        <v>Player 11</v>
      </c>
      <c r="D336" s="10" t="str">
        <f ca="1">INDIRECT(ADDRESS(4+MOD(25-D333+2*$E$2+1,2*$E$2+1),3))</f>
        <v>Player 10</v>
      </c>
      <c r="E336" s="10"/>
      <c r="F336" s="13"/>
    </row>
    <row r="337" spans="1:6" s="6" customFormat="1" ht="24.75" customHeight="1">
      <c r="A337" s="10">
        <v>2</v>
      </c>
      <c r="B337" s="10"/>
      <c r="C337" s="12" t="str">
        <f ca="1">INDIRECT(ADDRESS(4+MOD(2-D333+2*$E$2+1,2*$E$2+1),3))</f>
        <v>Player 12</v>
      </c>
      <c r="D337" s="10" t="str">
        <f ca="1">INDIRECT(ADDRESS(4+MOD(24-D333+2*$E$2+1,2*$E$2+1),3))</f>
        <v>Player 9</v>
      </c>
      <c r="E337" s="10"/>
      <c r="F337" s="13"/>
    </row>
    <row r="338" spans="1:6" s="6" customFormat="1" ht="24.75" customHeight="1">
      <c r="A338" s="10">
        <v>3</v>
      </c>
      <c r="B338" s="10"/>
      <c r="C338" s="12" t="str">
        <f ca="1">INDIRECT(ADDRESS(4+MOD(3-D333+2*$E$2+1,2*$E$2+1),3))</f>
        <v>Player 13</v>
      </c>
      <c r="D338" s="10" t="str">
        <f ca="1">INDIRECT(ADDRESS(4+MOD(23-D333+2*$E$2+1,2*$E$2+1),3))</f>
        <v>Player 8</v>
      </c>
      <c r="E338" s="10"/>
      <c r="F338" s="13"/>
    </row>
    <row r="339" spans="1:6" s="6" customFormat="1" ht="24.75" customHeight="1">
      <c r="A339" s="10">
        <v>4</v>
      </c>
      <c r="B339" s="10"/>
      <c r="C339" s="12" t="str">
        <f ca="1">INDIRECT(ADDRESS(4+MOD(4-D333+2*$E$2+1,2*$E$2+1),3))</f>
        <v>Player 14</v>
      </c>
      <c r="D339" s="10" t="str">
        <f ca="1">INDIRECT(ADDRESS(4+MOD(22-D333+2*$E$2+1,2*$E$2+1),3))</f>
        <v>Player 7</v>
      </c>
      <c r="E339" s="10"/>
      <c r="F339" s="13"/>
    </row>
    <row r="340" spans="1:6" s="6" customFormat="1" ht="24.75" customHeight="1">
      <c r="A340" s="10">
        <v>5</v>
      </c>
      <c r="B340" s="10"/>
      <c r="C340" s="12" t="str">
        <f ca="1">INDIRECT(ADDRESS(4+MOD(5-D333+2*$E$2+1,2*$E$2+1),3))</f>
        <v>Player 15</v>
      </c>
      <c r="D340" s="10" t="str">
        <f ca="1">INDIRECT(ADDRESS(4+MOD(21-D333+2*$E$2+1,2*$E$2+1),3))</f>
        <v>Player 6</v>
      </c>
      <c r="E340" s="10"/>
      <c r="F340" s="13"/>
    </row>
    <row r="341" spans="1:6" s="6" customFormat="1" ht="24.75" customHeight="1">
      <c r="A341" s="10">
        <v>6</v>
      </c>
      <c r="B341" s="10"/>
      <c r="C341" s="12" t="str">
        <f ca="1">INDIRECT(ADDRESS(4+MOD(6-D333+2*$E$2+1,2*$E$2+1),3))</f>
        <v>Player 16</v>
      </c>
      <c r="D341" s="10" t="str">
        <f ca="1">INDIRECT(ADDRESS(4+MOD(20-D333+2*$E$2+1,2*$E$2+1),3))</f>
        <v>Player 5</v>
      </c>
      <c r="E341" s="10"/>
      <c r="F341" s="13"/>
    </row>
    <row r="342" spans="1:6" s="6" customFormat="1" ht="24.75" customHeight="1">
      <c r="A342" s="10">
        <v>7</v>
      </c>
      <c r="B342" s="10"/>
      <c r="C342" s="12" t="str">
        <f ca="1">INDIRECT(ADDRESS(4+MOD(7-D333+2*$E$2+1,2*$E$2+1),3))</f>
        <v>Player 17</v>
      </c>
      <c r="D342" s="10" t="str">
        <f ca="1">INDIRECT(ADDRESS(4+MOD(19-D333+2*$E$2+1,2*$E$2+1),3))</f>
        <v>Player 4</v>
      </c>
      <c r="E342" s="10"/>
      <c r="F342" s="13"/>
    </row>
    <row r="343" spans="1:6" s="6" customFormat="1" ht="24.75" customHeight="1">
      <c r="A343" s="10">
        <v>8</v>
      </c>
      <c r="B343" s="10"/>
      <c r="C343" s="12" t="str">
        <f ca="1">INDIRECT(ADDRESS(4+MOD(8-D333+2*$E$2+1,2*$E$2+1),3))</f>
        <v>Player 18</v>
      </c>
      <c r="D343" s="10" t="str">
        <f ca="1">INDIRECT(ADDRESS(4+MOD(18-D333+2*$E$2+1,2*$E$2+1),3))</f>
        <v>Player 3</v>
      </c>
      <c r="E343" s="10"/>
      <c r="F343" s="13"/>
    </row>
    <row r="344" spans="1:6" s="6" customFormat="1" ht="24.75" customHeight="1">
      <c r="A344" s="10">
        <v>9</v>
      </c>
      <c r="B344" s="10"/>
      <c r="C344" s="12" t="str">
        <f ca="1">INDIRECT(ADDRESS(4+MOD(9-D333+2*$E$2+1,2*$E$2+1),3))</f>
        <v>Player 19</v>
      </c>
      <c r="D344" s="10" t="str">
        <f ca="1">INDIRECT(ADDRESS(4+MOD(17-D333+2*$E$2+1,2*$E$2+1),3))</f>
        <v>Player 2</v>
      </c>
      <c r="E344" s="10"/>
      <c r="F344" s="13"/>
    </row>
    <row r="345" spans="1:6" s="6" customFormat="1" ht="24.75" customHeight="1">
      <c r="A345" s="10">
        <v>10</v>
      </c>
      <c r="B345" s="10"/>
      <c r="C345" s="12" t="str">
        <f ca="1">INDIRECT(ADDRESS(4+MOD(10-D333+2*$E$2+1,2*$E$2+1),3))</f>
        <v>Player 20</v>
      </c>
      <c r="D345" s="10" t="str">
        <f ca="1">INDIRECT(ADDRESS(4+MOD(16-D333+2*$E$2+1,2*$E$2+1),3))</f>
        <v>Player 1</v>
      </c>
      <c r="E345" s="10"/>
      <c r="F345" s="13"/>
    </row>
    <row r="346" spans="1:6" s="6" customFormat="1" ht="24.75" customHeight="1">
      <c r="A346" s="10">
        <v>11</v>
      </c>
      <c r="B346" s="10"/>
      <c r="C346" s="12" t="str">
        <f ca="1">INDIRECT(ADDRESS(4+MOD(11-D333+2*$E$2+1,2*$E$2+1),3))</f>
        <v>Player 21</v>
      </c>
      <c r="D346" s="10" t="str">
        <f ca="1">INDIRECT(ADDRESS(4+MOD(15-D333+2*$E$2+1,2*$E$2+1),3))</f>
        <v>Player 25 or Rest</v>
      </c>
      <c r="E346" s="10"/>
      <c r="F346" s="13"/>
    </row>
    <row r="347" spans="1:6" s="6" customFormat="1" ht="24.75" customHeight="1">
      <c r="A347" s="10">
        <v>12</v>
      </c>
      <c r="B347" s="10"/>
      <c r="C347" s="12" t="str">
        <f ca="1">INDIRECT(ADDRESS(4+MOD(12-D333+2*$E$2+1,2*$E$2+1),3))</f>
        <v>Player 22</v>
      </c>
      <c r="D347" s="10" t="str">
        <f ca="1">INDIRECT(ADDRESS(4+MOD(14-D333+2*$E$2+1,2*$E$2+1),3))</f>
        <v>Player 24</v>
      </c>
      <c r="E347" s="10"/>
      <c r="F347" s="13"/>
    </row>
    <row r="348" spans="1:6" s="6" customFormat="1" ht="24.75" customHeight="1">
      <c r="A348" s="14"/>
      <c r="B348" s="14"/>
      <c r="C348" s="15" t="str">
        <f ca="1">INDIRECT(ADDRESS(4+MOD(13-D333+2*$E$2+1,2*$E$2+1),3))</f>
        <v>Player 23</v>
      </c>
      <c r="D348" s="14" t="s">
        <v>6</v>
      </c>
      <c r="E348" s="14"/>
      <c r="F348" s="16"/>
    </row>
    <row r="349" s="6" customFormat="1" ht="24.75" customHeight="1">
      <c r="F349" s="7"/>
    </row>
    <row r="350" s="6" customFormat="1" ht="24.75" customHeight="1">
      <c r="F350" s="7"/>
    </row>
    <row r="351" s="6" customFormat="1" ht="24.75" customHeight="1">
      <c r="F351" s="7"/>
    </row>
    <row r="352" spans="1:6" s="6" customFormat="1" ht="24.75" customHeight="1">
      <c r="A352" s="6" t="s">
        <v>9</v>
      </c>
      <c r="F352" s="7"/>
    </row>
    <row r="353" spans="3:6" s="6" customFormat="1" ht="24.75" customHeight="1">
      <c r="C353" s="8" t="s">
        <v>42</v>
      </c>
      <c r="D353" s="9">
        <v>17</v>
      </c>
      <c r="F353" s="7"/>
    </row>
    <row r="354" s="6" customFormat="1" ht="24.75" customHeight="1">
      <c r="F354" s="7"/>
    </row>
    <row r="355" spans="1:6" s="6" customFormat="1" ht="24.75" customHeight="1">
      <c r="A355" s="10" t="s">
        <v>5</v>
      </c>
      <c r="B355" s="11" t="s">
        <v>3</v>
      </c>
      <c r="C355" s="12" t="s">
        <v>11</v>
      </c>
      <c r="D355" s="10" t="s">
        <v>10</v>
      </c>
      <c r="E355" s="11" t="s">
        <v>3</v>
      </c>
      <c r="F355" s="13" t="s">
        <v>4</v>
      </c>
    </row>
    <row r="356" spans="1:6" s="6" customFormat="1" ht="24.75" customHeight="1">
      <c r="A356" s="10">
        <v>1</v>
      </c>
      <c r="B356" s="10"/>
      <c r="C356" s="12" t="str">
        <f ca="1">INDIRECT(ADDRESS(4+MOD(1-D353+2*$E$2+1,2*$E$2+1),3))</f>
        <v>Player 10</v>
      </c>
      <c r="D356" s="10" t="str">
        <f ca="1">INDIRECT(ADDRESS(4+MOD(25-D353+2*$E$2+1,2*$E$2+1),3))</f>
        <v>Player 9</v>
      </c>
      <c r="E356" s="10"/>
      <c r="F356" s="13"/>
    </row>
    <row r="357" spans="1:6" s="6" customFormat="1" ht="24.75" customHeight="1">
      <c r="A357" s="10">
        <v>2</v>
      </c>
      <c r="B357" s="10"/>
      <c r="C357" s="12" t="str">
        <f ca="1">INDIRECT(ADDRESS(4+MOD(2-D353+2*$E$2+1,2*$E$2+1),3))</f>
        <v>Player 11</v>
      </c>
      <c r="D357" s="10" t="str">
        <f ca="1">INDIRECT(ADDRESS(4+MOD(24-D353+2*$E$2+1,2*$E$2+1),3))</f>
        <v>Player 8</v>
      </c>
      <c r="E357" s="10"/>
      <c r="F357" s="13"/>
    </row>
    <row r="358" spans="1:6" s="6" customFormat="1" ht="24.75" customHeight="1">
      <c r="A358" s="10">
        <v>3</v>
      </c>
      <c r="B358" s="10"/>
      <c r="C358" s="12" t="str">
        <f ca="1">INDIRECT(ADDRESS(4+MOD(3-D353+2*$E$2+1,2*$E$2+1),3))</f>
        <v>Player 12</v>
      </c>
      <c r="D358" s="10" t="str">
        <f ca="1">INDIRECT(ADDRESS(4+MOD(23-D353+2*$E$2+1,2*$E$2+1),3))</f>
        <v>Player 7</v>
      </c>
      <c r="E358" s="10"/>
      <c r="F358" s="13"/>
    </row>
    <row r="359" spans="1:6" s="6" customFormat="1" ht="24.75" customHeight="1">
      <c r="A359" s="10">
        <v>4</v>
      </c>
      <c r="B359" s="10"/>
      <c r="C359" s="12" t="str">
        <f ca="1">INDIRECT(ADDRESS(4+MOD(4-D353+2*$E$2+1,2*$E$2+1),3))</f>
        <v>Player 13</v>
      </c>
      <c r="D359" s="10" t="str">
        <f ca="1">INDIRECT(ADDRESS(4+MOD(22-D353+2*$E$2+1,2*$E$2+1),3))</f>
        <v>Player 6</v>
      </c>
      <c r="E359" s="10"/>
      <c r="F359" s="13"/>
    </row>
    <row r="360" spans="1:6" s="6" customFormat="1" ht="24.75" customHeight="1">
      <c r="A360" s="10">
        <v>5</v>
      </c>
      <c r="B360" s="10"/>
      <c r="C360" s="12" t="str">
        <f ca="1">INDIRECT(ADDRESS(4+MOD(5-D353+2*$E$2+1,2*$E$2+1),3))</f>
        <v>Player 14</v>
      </c>
      <c r="D360" s="10" t="str">
        <f ca="1">INDIRECT(ADDRESS(4+MOD(21-D353+2*$E$2+1,2*$E$2+1),3))</f>
        <v>Player 5</v>
      </c>
      <c r="E360" s="10"/>
      <c r="F360" s="13"/>
    </row>
    <row r="361" spans="1:6" s="6" customFormat="1" ht="24.75" customHeight="1">
      <c r="A361" s="10">
        <v>6</v>
      </c>
      <c r="B361" s="10"/>
      <c r="C361" s="12" t="str">
        <f ca="1">INDIRECT(ADDRESS(4+MOD(6-D353+2*$E$2+1,2*$E$2+1),3))</f>
        <v>Player 15</v>
      </c>
      <c r="D361" s="10" t="str">
        <f ca="1">INDIRECT(ADDRESS(4+MOD(20-D353+2*$E$2+1,2*$E$2+1),3))</f>
        <v>Player 4</v>
      </c>
      <c r="E361" s="10"/>
      <c r="F361" s="13"/>
    </row>
    <row r="362" spans="1:6" s="6" customFormat="1" ht="24.75" customHeight="1">
      <c r="A362" s="10">
        <v>7</v>
      </c>
      <c r="B362" s="10"/>
      <c r="C362" s="12" t="str">
        <f ca="1">INDIRECT(ADDRESS(4+MOD(7-D353+2*$E$2+1,2*$E$2+1),3))</f>
        <v>Player 16</v>
      </c>
      <c r="D362" s="10" t="str">
        <f ca="1">INDIRECT(ADDRESS(4+MOD(19-D353+2*$E$2+1,2*$E$2+1),3))</f>
        <v>Player 3</v>
      </c>
      <c r="E362" s="10"/>
      <c r="F362" s="13"/>
    </row>
    <row r="363" spans="1:6" s="6" customFormat="1" ht="24.75" customHeight="1">
      <c r="A363" s="10">
        <v>8</v>
      </c>
      <c r="B363" s="10"/>
      <c r="C363" s="12" t="str">
        <f ca="1">INDIRECT(ADDRESS(4+MOD(8-D353+2*$E$2+1,2*$E$2+1),3))</f>
        <v>Player 17</v>
      </c>
      <c r="D363" s="10" t="str">
        <f ca="1">INDIRECT(ADDRESS(4+MOD(18-D353+2*$E$2+1,2*$E$2+1),3))</f>
        <v>Player 2</v>
      </c>
      <c r="E363" s="10"/>
      <c r="F363" s="13"/>
    </row>
    <row r="364" spans="1:6" s="6" customFormat="1" ht="24.75" customHeight="1">
      <c r="A364" s="10">
        <v>9</v>
      </c>
      <c r="B364" s="10"/>
      <c r="C364" s="12" t="str">
        <f ca="1">INDIRECT(ADDRESS(4+MOD(9-D353+2*$E$2+1,2*$E$2+1),3))</f>
        <v>Player 18</v>
      </c>
      <c r="D364" s="10" t="str">
        <f ca="1">INDIRECT(ADDRESS(4+MOD(17-D353+2*$E$2+1,2*$E$2+1),3))</f>
        <v>Player 1</v>
      </c>
      <c r="E364" s="10"/>
      <c r="F364" s="13"/>
    </row>
    <row r="365" spans="1:6" s="6" customFormat="1" ht="24.75" customHeight="1">
      <c r="A365" s="10">
        <v>10</v>
      </c>
      <c r="B365" s="10"/>
      <c r="C365" s="12" t="str">
        <f ca="1">INDIRECT(ADDRESS(4+MOD(10-D353+2*$E$2+1,2*$E$2+1),3))</f>
        <v>Player 19</v>
      </c>
      <c r="D365" s="10" t="str">
        <f ca="1">INDIRECT(ADDRESS(4+MOD(16-D353+2*$E$2+1,2*$E$2+1),3))</f>
        <v>Player 25 or Rest</v>
      </c>
      <c r="E365" s="10"/>
      <c r="F365" s="13"/>
    </row>
    <row r="366" spans="1:6" s="6" customFormat="1" ht="24.75" customHeight="1">
      <c r="A366" s="10">
        <v>11</v>
      </c>
      <c r="B366" s="10"/>
      <c r="C366" s="12" t="str">
        <f ca="1">INDIRECT(ADDRESS(4+MOD(11-D353+2*$E$2+1,2*$E$2+1),3))</f>
        <v>Player 20</v>
      </c>
      <c r="D366" s="10" t="str">
        <f ca="1">INDIRECT(ADDRESS(4+MOD(15-D353+2*$E$2+1,2*$E$2+1),3))</f>
        <v>Player 24</v>
      </c>
      <c r="E366" s="10"/>
      <c r="F366" s="13"/>
    </row>
    <row r="367" spans="1:6" s="6" customFormat="1" ht="24.75" customHeight="1">
      <c r="A367" s="10">
        <v>12</v>
      </c>
      <c r="B367" s="10"/>
      <c r="C367" s="12" t="str">
        <f ca="1">INDIRECT(ADDRESS(4+MOD(12-D353+2*$E$2+1,2*$E$2+1),3))</f>
        <v>Player 21</v>
      </c>
      <c r="D367" s="10" t="str">
        <f ca="1">INDIRECT(ADDRESS(4+MOD(14-D353+2*$E$2+1,2*$E$2+1),3))</f>
        <v>Player 23</v>
      </c>
      <c r="E367" s="10"/>
      <c r="F367" s="13"/>
    </row>
    <row r="368" spans="1:6" s="6" customFormat="1" ht="24.75" customHeight="1">
      <c r="A368" s="14"/>
      <c r="B368" s="14"/>
      <c r="C368" s="15" t="str">
        <f ca="1">INDIRECT(ADDRESS(4+MOD(13-D353+2*$E$2+1,2*$E$2+1),3))</f>
        <v>Player 22</v>
      </c>
      <c r="D368" s="14" t="s">
        <v>6</v>
      </c>
      <c r="E368" s="14"/>
      <c r="F368" s="16"/>
    </row>
    <row r="369" s="6" customFormat="1" ht="24.75" customHeight="1">
      <c r="F369" s="7"/>
    </row>
    <row r="370" s="6" customFormat="1" ht="24.75" customHeight="1">
      <c r="F370" s="7"/>
    </row>
    <row r="371" s="6" customFormat="1" ht="24.75" customHeight="1">
      <c r="F371" s="7"/>
    </row>
    <row r="372" spans="1:6" s="6" customFormat="1" ht="24.75" customHeight="1">
      <c r="A372" s="6" t="s">
        <v>9</v>
      </c>
      <c r="F372" s="7"/>
    </row>
    <row r="373" spans="3:6" s="6" customFormat="1" ht="24.75" customHeight="1">
      <c r="C373" s="8" t="s">
        <v>42</v>
      </c>
      <c r="D373" s="9">
        <v>18</v>
      </c>
      <c r="F373" s="7"/>
    </row>
    <row r="374" s="6" customFormat="1" ht="24.75" customHeight="1">
      <c r="F374" s="7"/>
    </row>
    <row r="375" spans="1:6" s="6" customFormat="1" ht="24.75" customHeight="1">
      <c r="A375" s="10" t="s">
        <v>5</v>
      </c>
      <c r="B375" s="11" t="s">
        <v>3</v>
      </c>
      <c r="C375" s="12" t="s">
        <v>11</v>
      </c>
      <c r="D375" s="10" t="s">
        <v>10</v>
      </c>
      <c r="E375" s="11" t="s">
        <v>3</v>
      </c>
      <c r="F375" s="13" t="s">
        <v>4</v>
      </c>
    </row>
    <row r="376" spans="1:6" s="6" customFormat="1" ht="24.75" customHeight="1">
      <c r="A376" s="10">
        <v>1</v>
      </c>
      <c r="B376" s="10"/>
      <c r="C376" s="12" t="str">
        <f ca="1">INDIRECT(ADDRESS(4+MOD(1-D373+2*$E$2+1,2*$E$2+1),3))</f>
        <v>Player 9</v>
      </c>
      <c r="D376" s="10" t="str">
        <f ca="1">INDIRECT(ADDRESS(4+MOD(25-D373+2*$E$2+1,2*$E$2+1),3))</f>
        <v>Player 8</v>
      </c>
      <c r="E376" s="10"/>
      <c r="F376" s="13"/>
    </row>
    <row r="377" spans="1:6" s="6" customFormat="1" ht="24.75" customHeight="1">
      <c r="A377" s="10">
        <v>2</v>
      </c>
      <c r="B377" s="10"/>
      <c r="C377" s="12" t="str">
        <f ca="1">INDIRECT(ADDRESS(4+MOD(2-D373+2*$E$2+1,2*$E$2+1),3))</f>
        <v>Player 10</v>
      </c>
      <c r="D377" s="10" t="str">
        <f ca="1">INDIRECT(ADDRESS(4+MOD(24-D373+2*$E$2+1,2*$E$2+1),3))</f>
        <v>Player 7</v>
      </c>
      <c r="E377" s="10"/>
      <c r="F377" s="13"/>
    </row>
    <row r="378" spans="1:6" s="6" customFormat="1" ht="24.75" customHeight="1">
      <c r="A378" s="10">
        <v>3</v>
      </c>
      <c r="B378" s="10"/>
      <c r="C378" s="12" t="str">
        <f ca="1">INDIRECT(ADDRESS(4+MOD(3-D373+2*$E$2+1,2*$E$2+1),3))</f>
        <v>Player 11</v>
      </c>
      <c r="D378" s="10" t="str">
        <f ca="1">INDIRECT(ADDRESS(4+MOD(23-D373+2*$E$2+1,2*$E$2+1),3))</f>
        <v>Player 6</v>
      </c>
      <c r="E378" s="10"/>
      <c r="F378" s="13"/>
    </row>
    <row r="379" spans="1:6" s="6" customFormat="1" ht="24.75" customHeight="1">
      <c r="A379" s="10">
        <v>4</v>
      </c>
      <c r="B379" s="10"/>
      <c r="C379" s="12" t="str">
        <f ca="1">INDIRECT(ADDRESS(4+MOD(4-D373+2*$E$2+1,2*$E$2+1),3))</f>
        <v>Player 12</v>
      </c>
      <c r="D379" s="10" t="str">
        <f ca="1">INDIRECT(ADDRESS(4+MOD(22-D373+2*$E$2+1,2*$E$2+1),3))</f>
        <v>Player 5</v>
      </c>
      <c r="E379" s="10"/>
      <c r="F379" s="13"/>
    </row>
    <row r="380" spans="1:6" s="6" customFormat="1" ht="24.75" customHeight="1">
      <c r="A380" s="10">
        <v>5</v>
      </c>
      <c r="B380" s="10"/>
      <c r="C380" s="12" t="str">
        <f ca="1">INDIRECT(ADDRESS(4+MOD(5-D373+2*$E$2+1,2*$E$2+1),3))</f>
        <v>Player 13</v>
      </c>
      <c r="D380" s="10" t="str">
        <f ca="1">INDIRECT(ADDRESS(4+MOD(21-D373+2*$E$2+1,2*$E$2+1),3))</f>
        <v>Player 4</v>
      </c>
      <c r="E380" s="10"/>
      <c r="F380" s="13"/>
    </row>
    <row r="381" spans="1:6" s="6" customFormat="1" ht="24.75" customHeight="1">
      <c r="A381" s="10">
        <v>6</v>
      </c>
      <c r="B381" s="10"/>
      <c r="C381" s="12" t="str">
        <f ca="1">INDIRECT(ADDRESS(4+MOD(6-D373+2*$E$2+1,2*$E$2+1),3))</f>
        <v>Player 14</v>
      </c>
      <c r="D381" s="10" t="str">
        <f ca="1">INDIRECT(ADDRESS(4+MOD(20-D373+2*$E$2+1,2*$E$2+1),3))</f>
        <v>Player 3</v>
      </c>
      <c r="E381" s="10"/>
      <c r="F381" s="13"/>
    </row>
    <row r="382" spans="1:6" s="6" customFormat="1" ht="24.75" customHeight="1">
      <c r="A382" s="10">
        <v>7</v>
      </c>
      <c r="B382" s="10"/>
      <c r="C382" s="12" t="str">
        <f ca="1">INDIRECT(ADDRESS(4+MOD(7-D373+2*$E$2+1,2*$E$2+1),3))</f>
        <v>Player 15</v>
      </c>
      <c r="D382" s="10" t="str">
        <f ca="1">INDIRECT(ADDRESS(4+MOD(19-D373+2*$E$2+1,2*$E$2+1),3))</f>
        <v>Player 2</v>
      </c>
      <c r="E382" s="10"/>
      <c r="F382" s="13"/>
    </row>
    <row r="383" spans="1:6" s="6" customFormat="1" ht="24.75" customHeight="1">
      <c r="A383" s="10">
        <v>8</v>
      </c>
      <c r="B383" s="10"/>
      <c r="C383" s="12" t="str">
        <f ca="1">INDIRECT(ADDRESS(4+MOD(8-D373+2*$E$2+1,2*$E$2+1),3))</f>
        <v>Player 16</v>
      </c>
      <c r="D383" s="10" t="str">
        <f ca="1">INDIRECT(ADDRESS(4+MOD(18-D373+2*$E$2+1,2*$E$2+1),3))</f>
        <v>Player 1</v>
      </c>
      <c r="E383" s="10"/>
      <c r="F383" s="13"/>
    </row>
    <row r="384" spans="1:6" s="6" customFormat="1" ht="24.75" customHeight="1">
      <c r="A384" s="10">
        <v>9</v>
      </c>
      <c r="B384" s="10"/>
      <c r="C384" s="12" t="str">
        <f ca="1">INDIRECT(ADDRESS(4+MOD(9-D373+2*$E$2+1,2*$E$2+1),3))</f>
        <v>Player 17</v>
      </c>
      <c r="D384" s="10" t="str">
        <f ca="1">INDIRECT(ADDRESS(4+MOD(17-D373+2*$E$2+1,2*$E$2+1),3))</f>
        <v>Player 25 or Rest</v>
      </c>
      <c r="E384" s="10"/>
      <c r="F384" s="13"/>
    </row>
    <row r="385" spans="1:6" s="6" customFormat="1" ht="24.75" customHeight="1">
      <c r="A385" s="10">
        <v>10</v>
      </c>
      <c r="B385" s="10"/>
      <c r="C385" s="12" t="str">
        <f ca="1">INDIRECT(ADDRESS(4+MOD(10-D373+2*$E$2+1,2*$E$2+1),3))</f>
        <v>Player 18</v>
      </c>
      <c r="D385" s="10" t="str">
        <f ca="1">INDIRECT(ADDRESS(4+MOD(16-D373+2*$E$2+1,2*$E$2+1),3))</f>
        <v>Player 24</v>
      </c>
      <c r="E385" s="10"/>
      <c r="F385" s="13"/>
    </row>
    <row r="386" spans="1:6" s="6" customFormat="1" ht="24.75" customHeight="1">
      <c r="A386" s="10">
        <v>11</v>
      </c>
      <c r="B386" s="10"/>
      <c r="C386" s="12" t="str">
        <f ca="1">INDIRECT(ADDRESS(4+MOD(11-D373+2*$E$2+1,2*$E$2+1),3))</f>
        <v>Player 19</v>
      </c>
      <c r="D386" s="10" t="str">
        <f ca="1">INDIRECT(ADDRESS(4+MOD(15-D373+2*$E$2+1,2*$E$2+1),3))</f>
        <v>Player 23</v>
      </c>
      <c r="E386" s="10"/>
      <c r="F386" s="13"/>
    </row>
    <row r="387" spans="1:6" s="6" customFormat="1" ht="24.75" customHeight="1">
      <c r="A387" s="10">
        <v>12</v>
      </c>
      <c r="B387" s="10"/>
      <c r="C387" s="12" t="str">
        <f ca="1">INDIRECT(ADDRESS(4+MOD(12-D373+2*$E$2+1,2*$E$2+1),3))</f>
        <v>Player 20</v>
      </c>
      <c r="D387" s="10" t="str">
        <f ca="1">INDIRECT(ADDRESS(4+MOD(14-D373+2*$E$2+1,2*$E$2+1),3))</f>
        <v>Player 22</v>
      </c>
      <c r="E387" s="10"/>
      <c r="F387" s="13"/>
    </row>
    <row r="388" spans="1:6" s="6" customFormat="1" ht="24.75" customHeight="1">
      <c r="A388" s="14"/>
      <c r="B388" s="14"/>
      <c r="C388" s="15" t="str">
        <f ca="1">INDIRECT(ADDRESS(4+MOD(13-D373+2*$E$2+1,2*$E$2+1),3))</f>
        <v>Player 21</v>
      </c>
      <c r="D388" s="14" t="s">
        <v>6</v>
      </c>
      <c r="E388" s="14"/>
      <c r="F388" s="16"/>
    </row>
    <row r="389" s="6" customFormat="1" ht="24.75" customHeight="1">
      <c r="F389" s="7"/>
    </row>
    <row r="390" s="6" customFormat="1" ht="24.75" customHeight="1">
      <c r="F390" s="7"/>
    </row>
    <row r="391" s="6" customFormat="1" ht="24.75" customHeight="1">
      <c r="F391" s="7"/>
    </row>
    <row r="392" spans="1:6" s="6" customFormat="1" ht="24.75" customHeight="1">
      <c r="A392" s="6" t="s">
        <v>9</v>
      </c>
      <c r="F392" s="7"/>
    </row>
    <row r="393" spans="3:6" s="6" customFormat="1" ht="24.75" customHeight="1">
      <c r="C393" s="8" t="s">
        <v>42</v>
      </c>
      <c r="D393" s="9">
        <v>19</v>
      </c>
      <c r="F393" s="7"/>
    </row>
    <row r="394" s="6" customFormat="1" ht="24.75" customHeight="1">
      <c r="F394" s="7"/>
    </row>
    <row r="395" spans="1:6" s="6" customFormat="1" ht="24.75" customHeight="1">
      <c r="A395" s="10" t="s">
        <v>5</v>
      </c>
      <c r="B395" s="11" t="s">
        <v>3</v>
      </c>
      <c r="C395" s="12" t="s">
        <v>11</v>
      </c>
      <c r="D395" s="10" t="s">
        <v>10</v>
      </c>
      <c r="E395" s="11" t="s">
        <v>3</v>
      </c>
      <c r="F395" s="13" t="s">
        <v>4</v>
      </c>
    </row>
    <row r="396" spans="1:6" s="6" customFormat="1" ht="24.75" customHeight="1">
      <c r="A396" s="10">
        <v>1</v>
      </c>
      <c r="B396" s="10"/>
      <c r="C396" s="12" t="str">
        <f ca="1">INDIRECT(ADDRESS(4+MOD(1-D393+2*$E$2+1,2*$E$2+1),3))</f>
        <v>Player 8</v>
      </c>
      <c r="D396" s="10" t="str">
        <f ca="1">INDIRECT(ADDRESS(4+MOD(25-D393+2*$E$2+1,2*$E$2+1),3))</f>
        <v>Player 7</v>
      </c>
      <c r="E396" s="10"/>
      <c r="F396" s="13"/>
    </row>
    <row r="397" spans="1:6" s="6" customFormat="1" ht="24.75" customHeight="1">
      <c r="A397" s="10">
        <v>2</v>
      </c>
      <c r="B397" s="10"/>
      <c r="C397" s="12" t="str">
        <f ca="1">INDIRECT(ADDRESS(4+MOD(2-D393+2*$E$2+1,2*$E$2+1),3))</f>
        <v>Player 9</v>
      </c>
      <c r="D397" s="10" t="str">
        <f ca="1">INDIRECT(ADDRESS(4+MOD(24-D393+2*$E$2+1,2*$E$2+1),3))</f>
        <v>Player 6</v>
      </c>
      <c r="E397" s="10"/>
      <c r="F397" s="13"/>
    </row>
    <row r="398" spans="1:6" s="6" customFormat="1" ht="24.75" customHeight="1">
      <c r="A398" s="10">
        <v>3</v>
      </c>
      <c r="B398" s="10"/>
      <c r="C398" s="12" t="str">
        <f ca="1">INDIRECT(ADDRESS(4+MOD(3-D393+2*$E$2+1,2*$E$2+1),3))</f>
        <v>Player 10</v>
      </c>
      <c r="D398" s="10" t="str">
        <f ca="1">INDIRECT(ADDRESS(4+MOD(23-D393+2*$E$2+1,2*$E$2+1),3))</f>
        <v>Player 5</v>
      </c>
      <c r="E398" s="10"/>
      <c r="F398" s="13"/>
    </row>
    <row r="399" spans="1:6" s="6" customFormat="1" ht="24.75" customHeight="1">
      <c r="A399" s="10">
        <v>4</v>
      </c>
      <c r="B399" s="10"/>
      <c r="C399" s="12" t="str">
        <f ca="1">INDIRECT(ADDRESS(4+MOD(4-D393+2*$E$2+1,2*$E$2+1),3))</f>
        <v>Player 11</v>
      </c>
      <c r="D399" s="10" t="str">
        <f ca="1">INDIRECT(ADDRESS(4+MOD(22-D393+2*$E$2+1,2*$E$2+1),3))</f>
        <v>Player 4</v>
      </c>
      <c r="E399" s="10"/>
      <c r="F399" s="13"/>
    </row>
    <row r="400" spans="1:6" s="6" customFormat="1" ht="24.75" customHeight="1">
      <c r="A400" s="10">
        <v>5</v>
      </c>
      <c r="B400" s="10"/>
      <c r="C400" s="12" t="str">
        <f ca="1">INDIRECT(ADDRESS(4+MOD(5-D393+2*$E$2+1,2*$E$2+1),3))</f>
        <v>Player 12</v>
      </c>
      <c r="D400" s="10" t="str">
        <f ca="1">INDIRECT(ADDRESS(4+MOD(21-D393+2*$E$2+1,2*$E$2+1),3))</f>
        <v>Player 3</v>
      </c>
      <c r="E400" s="10"/>
      <c r="F400" s="13"/>
    </row>
    <row r="401" spans="1:6" s="6" customFormat="1" ht="24.75" customHeight="1">
      <c r="A401" s="10">
        <v>6</v>
      </c>
      <c r="B401" s="10"/>
      <c r="C401" s="12" t="str">
        <f ca="1">INDIRECT(ADDRESS(4+MOD(6-D393+2*$E$2+1,2*$E$2+1),3))</f>
        <v>Player 13</v>
      </c>
      <c r="D401" s="10" t="str">
        <f ca="1">INDIRECT(ADDRESS(4+MOD(20-D393+2*$E$2+1,2*$E$2+1),3))</f>
        <v>Player 2</v>
      </c>
      <c r="E401" s="10"/>
      <c r="F401" s="13"/>
    </row>
    <row r="402" spans="1:6" s="6" customFormat="1" ht="24.75" customHeight="1">
      <c r="A402" s="10">
        <v>7</v>
      </c>
      <c r="B402" s="10"/>
      <c r="C402" s="12" t="str">
        <f ca="1">INDIRECT(ADDRESS(4+MOD(7-D393+2*$E$2+1,2*$E$2+1),3))</f>
        <v>Player 14</v>
      </c>
      <c r="D402" s="10" t="str">
        <f ca="1">INDIRECT(ADDRESS(4+MOD(19-D393+2*$E$2+1,2*$E$2+1),3))</f>
        <v>Player 1</v>
      </c>
      <c r="E402" s="10"/>
      <c r="F402" s="13"/>
    </row>
    <row r="403" spans="1:6" s="6" customFormat="1" ht="24.75" customHeight="1">
      <c r="A403" s="10">
        <v>8</v>
      </c>
      <c r="B403" s="10"/>
      <c r="C403" s="12" t="str">
        <f ca="1">INDIRECT(ADDRESS(4+MOD(8-D393+2*$E$2+1,2*$E$2+1),3))</f>
        <v>Player 15</v>
      </c>
      <c r="D403" s="10" t="str">
        <f ca="1">INDIRECT(ADDRESS(4+MOD(18-D393+2*$E$2+1,2*$E$2+1),3))</f>
        <v>Player 25 or Rest</v>
      </c>
      <c r="E403" s="10"/>
      <c r="F403" s="13"/>
    </row>
    <row r="404" spans="1:6" s="6" customFormat="1" ht="24.75" customHeight="1">
      <c r="A404" s="10">
        <v>9</v>
      </c>
      <c r="B404" s="10"/>
      <c r="C404" s="12" t="str">
        <f ca="1">INDIRECT(ADDRESS(4+MOD(9-D393+2*$E$2+1,2*$E$2+1),3))</f>
        <v>Player 16</v>
      </c>
      <c r="D404" s="10" t="str">
        <f ca="1">INDIRECT(ADDRESS(4+MOD(17-D393+2*$E$2+1,2*$E$2+1),3))</f>
        <v>Player 24</v>
      </c>
      <c r="E404" s="10"/>
      <c r="F404" s="13"/>
    </row>
    <row r="405" spans="1:6" s="6" customFormat="1" ht="24.75" customHeight="1">
      <c r="A405" s="10">
        <v>10</v>
      </c>
      <c r="B405" s="10"/>
      <c r="C405" s="12" t="str">
        <f ca="1">INDIRECT(ADDRESS(4+MOD(10-D393+2*$E$2+1,2*$E$2+1),3))</f>
        <v>Player 17</v>
      </c>
      <c r="D405" s="10" t="str">
        <f ca="1">INDIRECT(ADDRESS(4+MOD(16-D393+2*$E$2+1,2*$E$2+1),3))</f>
        <v>Player 23</v>
      </c>
      <c r="E405" s="10"/>
      <c r="F405" s="13"/>
    </row>
    <row r="406" spans="1:6" s="6" customFormat="1" ht="24.75" customHeight="1">
      <c r="A406" s="10">
        <v>11</v>
      </c>
      <c r="B406" s="10"/>
      <c r="C406" s="12" t="str">
        <f ca="1">INDIRECT(ADDRESS(4+MOD(11-D393+2*$E$2+1,2*$E$2+1),3))</f>
        <v>Player 18</v>
      </c>
      <c r="D406" s="10" t="str">
        <f ca="1">INDIRECT(ADDRESS(4+MOD(15-D393+2*$E$2+1,2*$E$2+1),3))</f>
        <v>Player 22</v>
      </c>
      <c r="E406" s="10"/>
      <c r="F406" s="13"/>
    </row>
    <row r="407" spans="1:6" s="6" customFormat="1" ht="24.75" customHeight="1">
      <c r="A407" s="10">
        <v>12</v>
      </c>
      <c r="B407" s="10"/>
      <c r="C407" s="12" t="str">
        <f ca="1">INDIRECT(ADDRESS(4+MOD(12-D393+2*$E$2+1,2*$E$2+1),3))</f>
        <v>Player 19</v>
      </c>
      <c r="D407" s="10" t="str">
        <f ca="1">INDIRECT(ADDRESS(4+MOD(14-D393+2*$E$2+1,2*$E$2+1),3))</f>
        <v>Player 21</v>
      </c>
      <c r="E407" s="10"/>
      <c r="F407" s="13"/>
    </row>
    <row r="408" spans="1:6" s="6" customFormat="1" ht="24.75" customHeight="1">
      <c r="A408" s="14"/>
      <c r="B408" s="14"/>
      <c r="C408" s="15" t="str">
        <f ca="1">INDIRECT(ADDRESS(4+MOD(13-D393+2*$E$2+1,2*$E$2+1),3))</f>
        <v>Player 20</v>
      </c>
      <c r="D408" s="14" t="s">
        <v>6</v>
      </c>
      <c r="E408" s="14"/>
      <c r="F408" s="16"/>
    </row>
    <row r="409" s="6" customFormat="1" ht="24.75" customHeight="1">
      <c r="F409" s="7"/>
    </row>
    <row r="410" s="6" customFormat="1" ht="24.75" customHeight="1">
      <c r="F410" s="7"/>
    </row>
    <row r="411" s="6" customFormat="1" ht="24.75" customHeight="1">
      <c r="F411" s="7"/>
    </row>
    <row r="412" spans="1:6" s="6" customFormat="1" ht="24.75" customHeight="1">
      <c r="A412" s="6" t="s">
        <v>9</v>
      </c>
      <c r="F412" s="7"/>
    </row>
    <row r="413" spans="3:6" s="6" customFormat="1" ht="24.75" customHeight="1">
      <c r="C413" s="8" t="s">
        <v>42</v>
      </c>
      <c r="D413" s="9">
        <v>20</v>
      </c>
      <c r="F413" s="7"/>
    </row>
    <row r="414" s="6" customFormat="1" ht="24.75" customHeight="1">
      <c r="F414" s="7"/>
    </row>
    <row r="415" spans="1:6" s="6" customFormat="1" ht="24.75" customHeight="1">
      <c r="A415" s="10" t="s">
        <v>5</v>
      </c>
      <c r="B415" s="11" t="s">
        <v>3</v>
      </c>
      <c r="C415" s="12" t="s">
        <v>11</v>
      </c>
      <c r="D415" s="10" t="s">
        <v>10</v>
      </c>
      <c r="E415" s="11" t="s">
        <v>3</v>
      </c>
      <c r="F415" s="13" t="s">
        <v>4</v>
      </c>
    </row>
    <row r="416" spans="1:6" s="6" customFormat="1" ht="24.75" customHeight="1">
      <c r="A416" s="10">
        <v>1</v>
      </c>
      <c r="B416" s="10"/>
      <c r="C416" s="12" t="str">
        <f ca="1">INDIRECT(ADDRESS(4+MOD(1-D413+2*$E$2+1,2*$E$2+1),3))</f>
        <v>Player 7</v>
      </c>
      <c r="D416" s="10" t="str">
        <f ca="1">INDIRECT(ADDRESS(4+MOD(25-D413+2*$E$2+1,2*$E$2+1),3))</f>
        <v>Player 6</v>
      </c>
      <c r="E416" s="10"/>
      <c r="F416" s="13"/>
    </row>
    <row r="417" spans="1:6" s="6" customFormat="1" ht="24.75" customHeight="1">
      <c r="A417" s="10">
        <v>2</v>
      </c>
      <c r="B417" s="10"/>
      <c r="C417" s="12" t="str">
        <f ca="1">INDIRECT(ADDRESS(4+MOD(2-D413+2*$E$2+1,2*$E$2+1),3))</f>
        <v>Player 8</v>
      </c>
      <c r="D417" s="10" t="str">
        <f ca="1">INDIRECT(ADDRESS(4+MOD(24-D413+2*$E$2+1,2*$E$2+1),3))</f>
        <v>Player 5</v>
      </c>
      <c r="E417" s="10"/>
      <c r="F417" s="13"/>
    </row>
    <row r="418" spans="1:6" s="6" customFormat="1" ht="24.75" customHeight="1">
      <c r="A418" s="10">
        <v>3</v>
      </c>
      <c r="B418" s="10"/>
      <c r="C418" s="12" t="str">
        <f ca="1">INDIRECT(ADDRESS(4+MOD(3-D413+2*$E$2+1,2*$E$2+1),3))</f>
        <v>Player 9</v>
      </c>
      <c r="D418" s="10" t="str">
        <f ca="1">INDIRECT(ADDRESS(4+MOD(23-D413+2*$E$2+1,2*$E$2+1),3))</f>
        <v>Player 4</v>
      </c>
      <c r="E418" s="10"/>
      <c r="F418" s="13"/>
    </row>
    <row r="419" spans="1:6" s="6" customFormat="1" ht="24.75" customHeight="1">
      <c r="A419" s="10">
        <v>4</v>
      </c>
      <c r="B419" s="10"/>
      <c r="C419" s="12" t="str">
        <f ca="1">INDIRECT(ADDRESS(4+MOD(4-D413+2*$E$2+1,2*$E$2+1),3))</f>
        <v>Player 10</v>
      </c>
      <c r="D419" s="10" t="str">
        <f ca="1">INDIRECT(ADDRESS(4+MOD(22-D413+2*$E$2+1,2*$E$2+1),3))</f>
        <v>Player 3</v>
      </c>
      <c r="E419" s="10"/>
      <c r="F419" s="13"/>
    </row>
    <row r="420" spans="1:6" s="6" customFormat="1" ht="24.75" customHeight="1">
      <c r="A420" s="10">
        <v>5</v>
      </c>
      <c r="B420" s="10"/>
      <c r="C420" s="12" t="str">
        <f ca="1">INDIRECT(ADDRESS(4+MOD(5-D413+2*$E$2+1,2*$E$2+1),3))</f>
        <v>Player 11</v>
      </c>
      <c r="D420" s="10" t="str">
        <f ca="1">INDIRECT(ADDRESS(4+MOD(21-D413+2*$E$2+1,2*$E$2+1),3))</f>
        <v>Player 2</v>
      </c>
      <c r="E420" s="10"/>
      <c r="F420" s="13"/>
    </row>
    <row r="421" spans="1:6" s="6" customFormat="1" ht="24.75" customHeight="1">
      <c r="A421" s="10">
        <v>6</v>
      </c>
      <c r="B421" s="10"/>
      <c r="C421" s="12" t="str">
        <f ca="1">INDIRECT(ADDRESS(4+MOD(6-D413+2*$E$2+1,2*$E$2+1),3))</f>
        <v>Player 12</v>
      </c>
      <c r="D421" s="10" t="str">
        <f ca="1">INDIRECT(ADDRESS(4+MOD(20-D413+2*$E$2+1,2*$E$2+1),3))</f>
        <v>Player 1</v>
      </c>
      <c r="E421" s="10"/>
      <c r="F421" s="13"/>
    </row>
    <row r="422" spans="1:6" s="6" customFormat="1" ht="24.75" customHeight="1">
      <c r="A422" s="10">
        <v>7</v>
      </c>
      <c r="B422" s="10"/>
      <c r="C422" s="12" t="str">
        <f ca="1">INDIRECT(ADDRESS(4+MOD(7-D413+2*$E$2+1,2*$E$2+1),3))</f>
        <v>Player 13</v>
      </c>
      <c r="D422" s="10" t="str">
        <f ca="1">INDIRECT(ADDRESS(4+MOD(19-D413+2*$E$2+1,2*$E$2+1),3))</f>
        <v>Player 25 or Rest</v>
      </c>
      <c r="E422" s="10"/>
      <c r="F422" s="13"/>
    </row>
    <row r="423" spans="1:6" s="6" customFormat="1" ht="24.75" customHeight="1">
      <c r="A423" s="10">
        <v>8</v>
      </c>
      <c r="B423" s="10"/>
      <c r="C423" s="12" t="str">
        <f ca="1">INDIRECT(ADDRESS(4+MOD(8-D413+2*$E$2+1,2*$E$2+1),3))</f>
        <v>Player 14</v>
      </c>
      <c r="D423" s="10" t="str">
        <f ca="1">INDIRECT(ADDRESS(4+MOD(18-D413+2*$E$2+1,2*$E$2+1),3))</f>
        <v>Player 24</v>
      </c>
      <c r="E423" s="10"/>
      <c r="F423" s="13"/>
    </row>
    <row r="424" spans="1:6" s="6" customFormat="1" ht="24.75" customHeight="1">
      <c r="A424" s="10">
        <v>9</v>
      </c>
      <c r="B424" s="10"/>
      <c r="C424" s="12" t="str">
        <f ca="1">INDIRECT(ADDRESS(4+MOD(9-D413+2*$E$2+1,2*$E$2+1),3))</f>
        <v>Player 15</v>
      </c>
      <c r="D424" s="10" t="str">
        <f ca="1">INDIRECT(ADDRESS(4+MOD(17-D413+2*$E$2+1,2*$E$2+1),3))</f>
        <v>Player 23</v>
      </c>
      <c r="E424" s="10"/>
      <c r="F424" s="13"/>
    </row>
    <row r="425" spans="1:6" s="6" customFormat="1" ht="24.75" customHeight="1">
      <c r="A425" s="10">
        <v>10</v>
      </c>
      <c r="B425" s="10"/>
      <c r="C425" s="12" t="str">
        <f ca="1">INDIRECT(ADDRESS(4+MOD(10-D413+2*$E$2+1,2*$E$2+1),3))</f>
        <v>Player 16</v>
      </c>
      <c r="D425" s="10" t="str">
        <f ca="1">INDIRECT(ADDRESS(4+MOD(16-D413+2*$E$2+1,2*$E$2+1),3))</f>
        <v>Player 22</v>
      </c>
      <c r="E425" s="10"/>
      <c r="F425" s="13"/>
    </row>
    <row r="426" spans="1:6" s="6" customFormat="1" ht="24.75" customHeight="1">
      <c r="A426" s="10">
        <v>11</v>
      </c>
      <c r="B426" s="10"/>
      <c r="C426" s="12" t="str">
        <f ca="1">INDIRECT(ADDRESS(4+MOD(11-D413+2*$E$2+1,2*$E$2+1),3))</f>
        <v>Player 17</v>
      </c>
      <c r="D426" s="10" t="str">
        <f ca="1">INDIRECT(ADDRESS(4+MOD(15-D413+2*$E$2+1,2*$E$2+1),3))</f>
        <v>Player 21</v>
      </c>
      <c r="E426" s="10"/>
      <c r="F426" s="13"/>
    </row>
    <row r="427" spans="1:6" s="6" customFormat="1" ht="24.75" customHeight="1">
      <c r="A427" s="10">
        <v>12</v>
      </c>
      <c r="B427" s="10"/>
      <c r="C427" s="12" t="str">
        <f ca="1">INDIRECT(ADDRESS(4+MOD(12-D413+2*$E$2+1,2*$E$2+1),3))</f>
        <v>Player 18</v>
      </c>
      <c r="D427" s="10" t="str">
        <f ca="1">INDIRECT(ADDRESS(4+MOD(14-D413+2*$E$2+1,2*$E$2+1),3))</f>
        <v>Player 20</v>
      </c>
      <c r="E427" s="10"/>
      <c r="F427" s="13"/>
    </row>
    <row r="428" spans="1:6" s="6" customFormat="1" ht="24.75" customHeight="1">
      <c r="A428" s="14"/>
      <c r="B428" s="14"/>
      <c r="C428" s="15" t="str">
        <f ca="1">INDIRECT(ADDRESS(4+MOD(13-D413+2*$E$2+1,2*$E$2+1),3))</f>
        <v>Player 19</v>
      </c>
      <c r="D428" s="14" t="s">
        <v>6</v>
      </c>
      <c r="E428" s="14"/>
      <c r="F428" s="16"/>
    </row>
    <row r="429" s="6" customFormat="1" ht="24.75" customHeight="1">
      <c r="F429" s="7"/>
    </row>
    <row r="430" s="6" customFormat="1" ht="24.75" customHeight="1">
      <c r="F430" s="7"/>
    </row>
    <row r="431" s="6" customFormat="1" ht="24.75" customHeight="1">
      <c r="F431" s="7"/>
    </row>
    <row r="432" spans="1:6" s="6" customFormat="1" ht="24.75" customHeight="1">
      <c r="A432" s="6" t="s">
        <v>9</v>
      </c>
      <c r="F432" s="7"/>
    </row>
    <row r="433" spans="3:6" s="6" customFormat="1" ht="24.75" customHeight="1">
      <c r="C433" s="8" t="s">
        <v>42</v>
      </c>
      <c r="D433" s="9">
        <v>21</v>
      </c>
      <c r="F433" s="7"/>
    </row>
    <row r="434" s="6" customFormat="1" ht="24.75" customHeight="1">
      <c r="F434" s="7"/>
    </row>
    <row r="435" spans="1:6" s="6" customFormat="1" ht="24.75" customHeight="1">
      <c r="A435" s="10" t="s">
        <v>5</v>
      </c>
      <c r="B435" s="11" t="s">
        <v>3</v>
      </c>
      <c r="C435" s="12" t="s">
        <v>11</v>
      </c>
      <c r="D435" s="10" t="s">
        <v>10</v>
      </c>
      <c r="E435" s="11" t="s">
        <v>3</v>
      </c>
      <c r="F435" s="13" t="s">
        <v>4</v>
      </c>
    </row>
    <row r="436" spans="1:6" s="6" customFormat="1" ht="24.75" customHeight="1">
      <c r="A436" s="10">
        <v>1</v>
      </c>
      <c r="B436" s="10"/>
      <c r="C436" s="12" t="str">
        <f ca="1">INDIRECT(ADDRESS(4+MOD(1-D433+2*$E$2+1,2*$E$2+1),3))</f>
        <v>Player 6</v>
      </c>
      <c r="D436" s="10" t="str">
        <f ca="1">INDIRECT(ADDRESS(4+MOD(25-D433+2*$E$2+1,2*$E$2+1),3))</f>
        <v>Player 5</v>
      </c>
      <c r="E436" s="10"/>
      <c r="F436" s="13"/>
    </row>
    <row r="437" spans="1:6" s="6" customFormat="1" ht="24.75" customHeight="1">
      <c r="A437" s="10">
        <v>2</v>
      </c>
      <c r="B437" s="10"/>
      <c r="C437" s="12" t="str">
        <f ca="1">INDIRECT(ADDRESS(4+MOD(2-D433+2*$E$2+1,2*$E$2+1),3))</f>
        <v>Player 7</v>
      </c>
      <c r="D437" s="10" t="str">
        <f ca="1">INDIRECT(ADDRESS(4+MOD(24-D433+2*$E$2+1,2*$E$2+1),3))</f>
        <v>Player 4</v>
      </c>
      <c r="E437" s="10"/>
      <c r="F437" s="13"/>
    </row>
    <row r="438" spans="1:6" s="6" customFormat="1" ht="24.75" customHeight="1">
      <c r="A438" s="10">
        <v>3</v>
      </c>
      <c r="B438" s="10"/>
      <c r="C438" s="12" t="str">
        <f ca="1">INDIRECT(ADDRESS(4+MOD(3-D433+2*$E$2+1,2*$E$2+1),3))</f>
        <v>Player 8</v>
      </c>
      <c r="D438" s="10" t="str">
        <f ca="1">INDIRECT(ADDRESS(4+MOD(23-D433+2*$E$2+1,2*$E$2+1),3))</f>
        <v>Player 3</v>
      </c>
      <c r="E438" s="10"/>
      <c r="F438" s="13"/>
    </row>
    <row r="439" spans="1:6" s="6" customFormat="1" ht="24.75" customHeight="1">
      <c r="A439" s="10">
        <v>4</v>
      </c>
      <c r="B439" s="10"/>
      <c r="C439" s="12" t="str">
        <f ca="1">INDIRECT(ADDRESS(4+MOD(4-D433+2*$E$2+1,2*$E$2+1),3))</f>
        <v>Player 9</v>
      </c>
      <c r="D439" s="10" t="str">
        <f ca="1">INDIRECT(ADDRESS(4+MOD(22-D433+2*$E$2+1,2*$E$2+1),3))</f>
        <v>Player 2</v>
      </c>
      <c r="E439" s="10"/>
      <c r="F439" s="13"/>
    </row>
    <row r="440" spans="1:6" s="6" customFormat="1" ht="24.75" customHeight="1">
      <c r="A440" s="10">
        <v>5</v>
      </c>
      <c r="B440" s="10"/>
      <c r="C440" s="12" t="str">
        <f ca="1">INDIRECT(ADDRESS(4+MOD(5-D433+2*$E$2+1,2*$E$2+1),3))</f>
        <v>Player 10</v>
      </c>
      <c r="D440" s="10" t="str">
        <f ca="1">INDIRECT(ADDRESS(4+MOD(21-D433+2*$E$2+1,2*$E$2+1),3))</f>
        <v>Player 1</v>
      </c>
      <c r="E440" s="10"/>
      <c r="F440" s="13"/>
    </row>
    <row r="441" spans="1:6" s="6" customFormat="1" ht="24.75" customHeight="1">
      <c r="A441" s="10">
        <v>6</v>
      </c>
      <c r="B441" s="10"/>
      <c r="C441" s="12" t="str">
        <f ca="1">INDIRECT(ADDRESS(4+MOD(6-D433+2*$E$2+1,2*$E$2+1),3))</f>
        <v>Player 11</v>
      </c>
      <c r="D441" s="10" t="str">
        <f ca="1">INDIRECT(ADDRESS(4+MOD(20-D433+2*$E$2+1,2*$E$2+1),3))</f>
        <v>Player 25 or Rest</v>
      </c>
      <c r="E441" s="10"/>
      <c r="F441" s="13"/>
    </row>
    <row r="442" spans="1:6" s="6" customFormat="1" ht="24.75" customHeight="1">
      <c r="A442" s="10">
        <v>7</v>
      </c>
      <c r="B442" s="10"/>
      <c r="C442" s="12" t="str">
        <f ca="1">INDIRECT(ADDRESS(4+MOD(7-D433+2*$E$2+1,2*$E$2+1),3))</f>
        <v>Player 12</v>
      </c>
      <c r="D442" s="10" t="str">
        <f ca="1">INDIRECT(ADDRESS(4+MOD(19-D433+2*$E$2+1,2*$E$2+1),3))</f>
        <v>Player 24</v>
      </c>
      <c r="E442" s="10"/>
      <c r="F442" s="13"/>
    </row>
    <row r="443" spans="1:6" s="6" customFormat="1" ht="24.75" customHeight="1">
      <c r="A443" s="10">
        <v>8</v>
      </c>
      <c r="B443" s="10"/>
      <c r="C443" s="12" t="str">
        <f ca="1">INDIRECT(ADDRESS(4+MOD(8-D433+2*$E$2+1,2*$E$2+1),3))</f>
        <v>Player 13</v>
      </c>
      <c r="D443" s="10" t="str">
        <f ca="1">INDIRECT(ADDRESS(4+MOD(18-D433+2*$E$2+1,2*$E$2+1),3))</f>
        <v>Player 23</v>
      </c>
      <c r="E443" s="10"/>
      <c r="F443" s="13"/>
    </row>
    <row r="444" spans="1:6" s="6" customFormat="1" ht="24.75" customHeight="1">
      <c r="A444" s="10">
        <v>9</v>
      </c>
      <c r="B444" s="10"/>
      <c r="C444" s="12" t="str">
        <f ca="1">INDIRECT(ADDRESS(4+MOD(9-D433+2*$E$2+1,2*$E$2+1),3))</f>
        <v>Player 14</v>
      </c>
      <c r="D444" s="10" t="str">
        <f ca="1">INDIRECT(ADDRESS(4+MOD(17-D433+2*$E$2+1,2*$E$2+1),3))</f>
        <v>Player 22</v>
      </c>
      <c r="E444" s="10"/>
      <c r="F444" s="13"/>
    </row>
    <row r="445" spans="1:6" s="6" customFormat="1" ht="24.75" customHeight="1">
      <c r="A445" s="10">
        <v>10</v>
      </c>
      <c r="B445" s="10"/>
      <c r="C445" s="12" t="str">
        <f ca="1">INDIRECT(ADDRESS(4+MOD(10-D433+2*$E$2+1,2*$E$2+1),3))</f>
        <v>Player 15</v>
      </c>
      <c r="D445" s="10" t="str">
        <f ca="1">INDIRECT(ADDRESS(4+MOD(16-D433+2*$E$2+1,2*$E$2+1),3))</f>
        <v>Player 21</v>
      </c>
      <c r="E445" s="10"/>
      <c r="F445" s="13"/>
    </row>
    <row r="446" spans="1:6" s="6" customFormat="1" ht="24.75" customHeight="1">
      <c r="A446" s="10">
        <v>11</v>
      </c>
      <c r="B446" s="10"/>
      <c r="C446" s="12" t="str">
        <f ca="1">INDIRECT(ADDRESS(4+MOD(11-D433+2*$E$2+1,2*$E$2+1),3))</f>
        <v>Player 16</v>
      </c>
      <c r="D446" s="10" t="str">
        <f ca="1">INDIRECT(ADDRESS(4+MOD(15-D433+2*$E$2+1,2*$E$2+1),3))</f>
        <v>Player 20</v>
      </c>
      <c r="E446" s="10"/>
      <c r="F446" s="13"/>
    </row>
    <row r="447" spans="1:6" s="6" customFormat="1" ht="24.75" customHeight="1">
      <c r="A447" s="10">
        <v>12</v>
      </c>
      <c r="B447" s="10"/>
      <c r="C447" s="12" t="str">
        <f ca="1">INDIRECT(ADDRESS(4+MOD(12-D433+2*$E$2+1,2*$E$2+1),3))</f>
        <v>Player 17</v>
      </c>
      <c r="D447" s="10" t="str">
        <f ca="1">INDIRECT(ADDRESS(4+MOD(14-D433+2*$E$2+1,2*$E$2+1),3))</f>
        <v>Player 19</v>
      </c>
      <c r="E447" s="10"/>
      <c r="F447" s="13"/>
    </row>
    <row r="448" spans="1:6" s="6" customFormat="1" ht="24.75" customHeight="1">
      <c r="A448" s="14"/>
      <c r="B448" s="14"/>
      <c r="C448" s="15" t="str">
        <f ca="1">INDIRECT(ADDRESS(4+MOD(13-D433+2*$E$2+1,2*$E$2+1),3))</f>
        <v>Player 18</v>
      </c>
      <c r="D448" s="14" t="s">
        <v>6</v>
      </c>
      <c r="E448" s="14"/>
      <c r="F448" s="16"/>
    </row>
    <row r="449" s="6" customFormat="1" ht="24.75" customHeight="1">
      <c r="F449" s="7"/>
    </row>
    <row r="450" s="6" customFormat="1" ht="24.75" customHeight="1">
      <c r="F450" s="7"/>
    </row>
    <row r="451" s="6" customFormat="1" ht="24.75" customHeight="1">
      <c r="F451" s="7"/>
    </row>
    <row r="452" spans="1:6" s="6" customFormat="1" ht="24.75" customHeight="1">
      <c r="A452" s="6" t="s">
        <v>9</v>
      </c>
      <c r="F452" s="7"/>
    </row>
    <row r="453" spans="3:6" s="6" customFormat="1" ht="24.75" customHeight="1">
      <c r="C453" s="8" t="s">
        <v>42</v>
      </c>
      <c r="D453" s="9">
        <v>22</v>
      </c>
      <c r="F453" s="7"/>
    </row>
    <row r="454" s="6" customFormat="1" ht="24.75" customHeight="1">
      <c r="F454" s="7"/>
    </row>
    <row r="455" spans="1:6" s="6" customFormat="1" ht="24.75" customHeight="1">
      <c r="A455" s="10" t="s">
        <v>5</v>
      </c>
      <c r="B455" s="11" t="s">
        <v>3</v>
      </c>
      <c r="C455" s="12" t="s">
        <v>11</v>
      </c>
      <c r="D455" s="10" t="s">
        <v>10</v>
      </c>
      <c r="E455" s="11" t="s">
        <v>3</v>
      </c>
      <c r="F455" s="13" t="s">
        <v>4</v>
      </c>
    </row>
    <row r="456" spans="1:6" s="6" customFormat="1" ht="24.75" customHeight="1">
      <c r="A456" s="10">
        <v>1</v>
      </c>
      <c r="B456" s="10"/>
      <c r="C456" s="12" t="str">
        <f ca="1">INDIRECT(ADDRESS(4+MOD(1-D453+2*$E$2+1,2*$E$2+1),3))</f>
        <v>Player 5</v>
      </c>
      <c r="D456" s="10" t="str">
        <f ca="1">INDIRECT(ADDRESS(4+MOD(25-D453+2*$E$2+1,2*$E$2+1),3))</f>
        <v>Player 4</v>
      </c>
      <c r="E456" s="10"/>
      <c r="F456" s="13"/>
    </row>
    <row r="457" spans="1:6" s="6" customFormat="1" ht="24.75" customHeight="1">
      <c r="A457" s="10">
        <v>2</v>
      </c>
      <c r="B457" s="10"/>
      <c r="C457" s="12" t="str">
        <f ca="1">INDIRECT(ADDRESS(4+MOD(2-D453+2*$E$2+1,2*$E$2+1),3))</f>
        <v>Player 6</v>
      </c>
      <c r="D457" s="10" t="str">
        <f ca="1">INDIRECT(ADDRESS(4+MOD(24-D453+2*$E$2+1,2*$E$2+1),3))</f>
        <v>Player 3</v>
      </c>
      <c r="E457" s="10"/>
      <c r="F457" s="13"/>
    </row>
    <row r="458" spans="1:6" s="6" customFormat="1" ht="24.75" customHeight="1">
      <c r="A458" s="10">
        <v>3</v>
      </c>
      <c r="B458" s="10"/>
      <c r="C458" s="12" t="str">
        <f ca="1">INDIRECT(ADDRESS(4+MOD(3-D453+2*$E$2+1,2*$E$2+1),3))</f>
        <v>Player 7</v>
      </c>
      <c r="D458" s="10" t="str">
        <f ca="1">INDIRECT(ADDRESS(4+MOD(23-D453+2*$E$2+1,2*$E$2+1),3))</f>
        <v>Player 2</v>
      </c>
      <c r="E458" s="10"/>
      <c r="F458" s="13"/>
    </row>
    <row r="459" spans="1:6" s="6" customFormat="1" ht="24.75" customHeight="1">
      <c r="A459" s="10">
        <v>4</v>
      </c>
      <c r="B459" s="10"/>
      <c r="C459" s="12" t="str">
        <f ca="1">INDIRECT(ADDRESS(4+MOD(4-D453+2*$E$2+1,2*$E$2+1),3))</f>
        <v>Player 8</v>
      </c>
      <c r="D459" s="10" t="str">
        <f ca="1">INDIRECT(ADDRESS(4+MOD(22-D453+2*$E$2+1,2*$E$2+1),3))</f>
        <v>Player 1</v>
      </c>
      <c r="E459" s="10"/>
      <c r="F459" s="13"/>
    </row>
    <row r="460" spans="1:6" s="6" customFormat="1" ht="24.75" customHeight="1">
      <c r="A460" s="10">
        <v>5</v>
      </c>
      <c r="B460" s="10"/>
      <c r="C460" s="12" t="str">
        <f ca="1">INDIRECT(ADDRESS(4+MOD(5-D453+2*$E$2+1,2*$E$2+1),3))</f>
        <v>Player 9</v>
      </c>
      <c r="D460" s="10" t="str">
        <f ca="1">INDIRECT(ADDRESS(4+MOD(21-D453+2*$E$2+1,2*$E$2+1),3))</f>
        <v>Player 25 or Rest</v>
      </c>
      <c r="E460" s="10"/>
      <c r="F460" s="13"/>
    </row>
    <row r="461" spans="1:6" s="6" customFormat="1" ht="24.75" customHeight="1">
      <c r="A461" s="10">
        <v>6</v>
      </c>
      <c r="B461" s="10"/>
      <c r="C461" s="12" t="str">
        <f ca="1">INDIRECT(ADDRESS(4+MOD(6-D453+2*$E$2+1,2*$E$2+1),3))</f>
        <v>Player 10</v>
      </c>
      <c r="D461" s="10" t="str">
        <f ca="1">INDIRECT(ADDRESS(4+MOD(20-D453+2*$E$2+1,2*$E$2+1),3))</f>
        <v>Player 24</v>
      </c>
      <c r="E461" s="10"/>
      <c r="F461" s="13"/>
    </row>
    <row r="462" spans="1:6" s="6" customFormat="1" ht="24.75" customHeight="1">
      <c r="A462" s="10">
        <v>7</v>
      </c>
      <c r="B462" s="10"/>
      <c r="C462" s="12" t="str">
        <f ca="1">INDIRECT(ADDRESS(4+MOD(7-D453+2*$E$2+1,2*$E$2+1),3))</f>
        <v>Player 11</v>
      </c>
      <c r="D462" s="10" t="str">
        <f ca="1">INDIRECT(ADDRESS(4+MOD(19-D453+2*$E$2+1,2*$E$2+1),3))</f>
        <v>Player 23</v>
      </c>
      <c r="E462" s="10"/>
      <c r="F462" s="13"/>
    </row>
    <row r="463" spans="1:6" s="6" customFormat="1" ht="24.75" customHeight="1">
      <c r="A463" s="10">
        <v>8</v>
      </c>
      <c r="B463" s="10"/>
      <c r="C463" s="12" t="str">
        <f ca="1">INDIRECT(ADDRESS(4+MOD(8-D453+2*$E$2+1,2*$E$2+1),3))</f>
        <v>Player 12</v>
      </c>
      <c r="D463" s="10" t="str">
        <f ca="1">INDIRECT(ADDRESS(4+MOD(18-D453+2*$E$2+1,2*$E$2+1),3))</f>
        <v>Player 22</v>
      </c>
      <c r="E463" s="10"/>
      <c r="F463" s="13"/>
    </row>
    <row r="464" spans="1:6" s="6" customFormat="1" ht="24.75" customHeight="1">
      <c r="A464" s="10">
        <v>9</v>
      </c>
      <c r="B464" s="10"/>
      <c r="C464" s="12" t="str">
        <f ca="1">INDIRECT(ADDRESS(4+MOD(9-D453+2*$E$2+1,2*$E$2+1),3))</f>
        <v>Player 13</v>
      </c>
      <c r="D464" s="10" t="str">
        <f ca="1">INDIRECT(ADDRESS(4+MOD(17-D453+2*$E$2+1,2*$E$2+1),3))</f>
        <v>Player 21</v>
      </c>
      <c r="E464" s="10"/>
      <c r="F464" s="13"/>
    </row>
    <row r="465" spans="1:6" s="6" customFormat="1" ht="24.75" customHeight="1">
      <c r="A465" s="10">
        <v>10</v>
      </c>
      <c r="B465" s="10"/>
      <c r="C465" s="12" t="str">
        <f ca="1">INDIRECT(ADDRESS(4+MOD(10-D453+2*$E$2+1,2*$E$2+1),3))</f>
        <v>Player 14</v>
      </c>
      <c r="D465" s="10" t="str">
        <f ca="1">INDIRECT(ADDRESS(4+MOD(16-D453+2*$E$2+1,2*$E$2+1),3))</f>
        <v>Player 20</v>
      </c>
      <c r="E465" s="10"/>
      <c r="F465" s="13"/>
    </row>
    <row r="466" spans="1:6" s="6" customFormat="1" ht="24.75" customHeight="1">
      <c r="A466" s="10">
        <v>11</v>
      </c>
      <c r="B466" s="10"/>
      <c r="C466" s="12" t="str">
        <f ca="1">INDIRECT(ADDRESS(4+MOD(11-D453+2*$E$2+1,2*$E$2+1),3))</f>
        <v>Player 15</v>
      </c>
      <c r="D466" s="10" t="str">
        <f ca="1">INDIRECT(ADDRESS(4+MOD(15-D453+2*$E$2+1,2*$E$2+1),3))</f>
        <v>Player 19</v>
      </c>
      <c r="E466" s="10"/>
      <c r="F466" s="13"/>
    </row>
    <row r="467" spans="1:6" s="6" customFormat="1" ht="24.75" customHeight="1">
      <c r="A467" s="10">
        <v>12</v>
      </c>
      <c r="B467" s="10"/>
      <c r="C467" s="12" t="str">
        <f ca="1">INDIRECT(ADDRESS(4+MOD(12-D453+2*$E$2+1,2*$E$2+1),3))</f>
        <v>Player 16</v>
      </c>
      <c r="D467" s="10" t="str">
        <f ca="1">INDIRECT(ADDRESS(4+MOD(14-D453+2*$E$2+1,2*$E$2+1),3))</f>
        <v>Player 18</v>
      </c>
      <c r="E467" s="10"/>
      <c r="F467" s="13"/>
    </row>
    <row r="468" spans="1:6" s="6" customFormat="1" ht="24.75" customHeight="1">
      <c r="A468" s="14"/>
      <c r="B468" s="14"/>
      <c r="C468" s="15" t="str">
        <f ca="1">INDIRECT(ADDRESS(4+MOD(13-D453+2*$E$2+1,2*$E$2+1),3))</f>
        <v>Player 17</v>
      </c>
      <c r="D468" s="14" t="s">
        <v>6</v>
      </c>
      <c r="E468" s="14"/>
      <c r="F468" s="16"/>
    </row>
    <row r="469" s="6" customFormat="1" ht="24.75" customHeight="1">
      <c r="F469" s="7"/>
    </row>
    <row r="470" s="6" customFormat="1" ht="24.75" customHeight="1">
      <c r="F470" s="7"/>
    </row>
    <row r="471" s="6" customFormat="1" ht="24.75" customHeight="1">
      <c r="F471" s="7"/>
    </row>
    <row r="472" spans="1:6" s="6" customFormat="1" ht="24.75" customHeight="1">
      <c r="A472" s="6" t="s">
        <v>9</v>
      </c>
      <c r="F472" s="7"/>
    </row>
    <row r="473" spans="3:6" s="6" customFormat="1" ht="24.75" customHeight="1">
      <c r="C473" s="8" t="s">
        <v>42</v>
      </c>
      <c r="D473" s="9">
        <v>23</v>
      </c>
      <c r="F473" s="7"/>
    </row>
    <row r="474" s="6" customFormat="1" ht="24.75" customHeight="1">
      <c r="F474" s="7"/>
    </row>
    <row r="475" spans="1:6" s="6" customFormat="1" ht="24.75" customHeight="1">
      <c r="A475" s="10" t="s">
        <v>5</v>
      </c>
      <c r="B475" s="11" t="s">
        <v>3</v>
      </c>
      <c r="C475" s="12" t="s">
        <v>11</v>
      </c>
      <c r="D475" s="10" t="s">
        <v>10</v>
      </c>
      <c r="E475" s="11" t="s">
        <v>3</v>
      </c>
      <c r="F475" s="13" t="s">
        <v>4</v>
      </c>
    </row>
    <row r="476" spans="1:6" s="6" customFormat="1" ht="24.75" customHeight="1">
      <c r="A476" s="10">
        <v>1</v>
      </c>
      <c r="B476" s="10"/>
      <c r="C476" s="12" t="str">
        <f ca="1">INDIRECT(ADDRESS(4+MOD(1-D473+2*$E$2+1,2*$E$2+1),3))</f>
        <v>Player 4</v>
      </c>
      <c r="D476" s="10" t="str">
        <f ca="1">INDIRECT(ADDRESS(4+MOD(25-D473+2*$E$2+1,2*$E$2+1),3))</f>
        <v>Player 3</v>
      </c>
      <c r="E476" s="10"/>
      <c r="F476" s="13"/>
    </row>
    <row r="477" spans="1:6" s="6" customFormat="1" ht="24.75" customHeight="1">
      <c r="A477" s="10">
        <v>2</v>
      </c>
      <c r="B477" s="10"/>
      <c r="C477" s="12" t="str">
        <f ca="1">INDIRECT(ADDRESS(4+MOD(2-D473+2*$E$2+1,2*$E$2+1),3))</f>
        <v>Player 5</v>
      </c>
      <c r="D477" s="10" t="str">
        <f ca="1">INDIRECT(ADDRESS(4+MOD(24-D473+2*$E$2+1,2*$E$2+1),3))</f>
        <v>Player 2</v>
      </c>
      <c r="E477" s="10"/>
      <c r="F477" s="13"/>
    </row>
    <row r="478" spans="1:6" s="6" customFormat="1" ht="24.75" customHeight="1">
      <c r="A478" s="10">
        <v>3</v>
      </c>
      <c r="B478" s="10"/>
      <c r="C478" s="12" t="str">
        <f ca="1">INDIRECT(ADDRESS(4+MOD(3-D473+2*$E$2+1,2*$E$2+1),3))</f>
        <v>Player 6</v>
      </c>
      <c r="D478" s="10" t="str">
        <f ca="1">INDIRECT(ADDRESS(4+MOD(23-D473+2*$E$2+1,2*$E$2+1),3))</f>
        <v>Player 1</v>
      </c>
      <c r="E478" s="10"/>
      <c r="F478" s="13"/>
    </row>
    <row r="479" spans="1:6" s="6" customFormat="1" ht="24.75" customHeight="1">
      <c r="A479" s="10">
        <v>4</v>
      </c>
      <c r="B479" s="10"/>
      <c r="C479" s="12" t="str">
        <f ca="1">INDIRECT(ADDRESS(4+MOD(4-D473+2*$E$2+1,2*$E$2+1),3))</f>
        <v>Player 7</v>
      </c>
      <c r="D479" s="10" t="str">
        <f ca="1">INDIRECT(ADDRESS(4+MOD(22-D473+2*$E$2+1,2*$E$2+1),3))</f>
        <v>Player 25 or Rest</v>
      </c>
      <c r="E479" s="10"/>
      <c r="F479" s="13"/>
    </row>
    <row r="480" spans="1:6" s="6" customFormat="1" ht="24.75" customHeight="1">
      <c r="A480" s="10">
        <v>5</v>
      </c>
      <c r="B480" s="10"/>
      <c r="C480" s="12" t="str">
        <f ca="1">INDIRECT(ADDRESS(4+MOD(5-D473+2*$E$2+1,2*$E$2+1),3))</f>
        <v>Player 8</v>
      </c>
      <c r="D480" s="10" t="str">
        <f ca="1">INDIRECT(ADDRESS(4+MOD(21-D473+2*$E$2+1,2*$E$2+1),3))</f>
        <v>Player 24</v>
      </c>
      <c r="E480" s="10"/>
      <c r="F480" s="13"/>
    </row>
    <row r="481" spans="1:6" s="6" customFormat="1" ht="24.75" customHeight="1">
      <c r="A481" s="10">
        <v>6</v>
      </c>
      <c r="B481" s="10"/>
      <c r="C481" s="12" t="str">
        <f ca="1">INDIRECT(ADDRESS(4+MOD(6-D473+2*$E$2+1,2*$E$2+1),3))</f>
        <v>Player 9</v>
      </c>
      <c r="D481" s="10" t="str">
        <f ca="1">INDIRECT(ADDRESS(4+MOD(20-D473+2*$E$2+1,2*$E$2+1),3))</f>
        <v>Player 23</v>
      </c>
      <c r="E481" s="10"/>
      <c r="F481" s="13"/>
    </row>
    <row r="482" spans="1:6" s="6" customFormat="1" ht="24.75" customHeight="1">
      <c r="A482" s="10">
        <v>7</v>
      </c>
      <c r="B482" s="10"/>
      <c r="C482" s="12" t="str">
        <f ca="1">INDIRECT(ADDRESS(4+MOD(7-D473+2*$E$2+1,2*$E$2+1),3))</f>
        <v>Player 10</v>
      </c>
      <c r="D482" s="10" t="str">
        <f ca="1">INDIRECT(ADDRESS(4+MOD(19-D473+2*$E$2+1,2*$E$2+1),3))</f>
        <v>Player 22</v>
      </c>
      <c r="E482" s="10"/>
      <c r="F482" s="13"/>
    </row>
    <row r="483" spans="1:6" s="6" customFormat="1" ht="24.75" customHeight="1">
      <c r="A483" s="10">
        <v>8</v>
      </c>
      <c r="B483" s="10"/>
      <c r="C483" s="12" t="str">
        <f ca="1">INDIRECT(ADDRESS(4+MOD(8-D473+2*$E$2+1,2*$E$2+1),3))</f>
        <v>Player 11</v>
      </c>
      <c r="D483" s="10" t="str">
        <f ca="1">INDIRECT(ADDRESS(4+MOD(18-D473+2*$E$2+1,2*$E$2+1),3))</f>
        <v>Player 21</v>
      </c>
      <c r="E483" s="10"/>
      <c r="F483" s="13"/>
    </row>
    <row r="484" spans="1:6" s="6" customFormat="1" ht="24.75" customHeight="1">
      <c r="A484" s="10">
        <v>9</v>
      </c>
      <c r="B484" s="10"/>
      <c r="C484" s="12" t="str">
        <f ca="1">INDIRECT(ADDRESS(4+MOD(9-D473+2*$E$2+1,2*$E$2+1),3))</f>
        <v>Player 12</v>
      </c>
      <c r="D484" s="10" t="str">
        <f ca="1">INDIRECT(ADDRESS(4+MOD(17-D473+2*$E$2+1,2*$E$2+1),3))</f>
        <v>Player 20</v>
      </c>
      <c r="E484" s="10"/>
      <c r="F484" s="13"/>
    </row>
    <row r="485" spans="1:6" s="6" customFormat="1" ht="24.75" customHeight="1">
      <c r="A485" s="10">
        <v>10</v>
      </c>
      <c r="B485" s="10"/>
      <c r="C485" s="12" t="str">
        <f ca="1">INDIRECT(ADDRESS(4+MOD(10-D473+2*$E$2+1,2*$E$2+1),3))</f>
        <v>Player 13</v>
      </c>
      <c r="D485" s="10" t="str">
        <f ca="1">INDIRECT(ADDRESS(4+MOD(16-D473+2*$E$2+1,2*$E$2+1),3))</f>
        <v>Player 19</v>
      </c>
      <c r="E485" s="10"/>
      <c r="F485" s="13"/>
    </row>
    <row r="486" spans="1:6" s="6" customFormat="1" ht="24.75" customHeight="1">
      <c r="A486" s="10">
        <v>11</v>
      </c>
      <c r="B486" s="10"/>
      <c r="C486" s="12" t="str">
        <f ca="1">INDIRECT(ADDRESS(4+MOD(11-D473+2*$E$2+1,2*$E$2+1),3))</f>
        <v>Player 14</v>
      </c>
      <c r="D486" s="10" t="str">
        <f ca="1">INDIRECT(ADDRESS(4+MOD(15-D473+2*$E$2+1,2*$E$2+1),3))</f>
        <v>Player 18</v>
      </c>
      <c r="E486" s="10"/>
      <c r="F486" s="13"/>
    </row>
    <row r="487" spans="1:6" s="6" customFormat="1" ht="24.75" customHeight="1">
      <c r="A487" s="10">
        <v>12</v>
      </c>
      <c r="B487" s="10"/>
      <c r="C487" s="12" t="str">
        <f ca="1">INDIRECT(ADDRESS(4+MOD(12-D473+2*$E$2+1,2*$E$2+1),3))</f>
        <v>Player 15</v>
      </c>
      <c r="D487" s="10" t="str">
        <f ca="1">INDIRECT(ADDRESS(4+MOD(14-D473+2*$E$2+1,2*$E$2+1),3))</f>
        <v>Player 17</v>
      </c>
      <c r="E487" s="10"/>
      <c r="F487" s="13"/>
    </row>
    <row r="488" spans="1:6" s="6" customFormat="1" ht="24.75" customHeight="1">
      <c r="A488" s="14"/>
      <c r="B488" s="14"/>
      <c r="C488" s="15" t="str">
        <f ca="1">INDIRECT(ADDRESS(4+MOD(13-D473+2*$E$2+1,2*$E$2+1),3))</f>
        <v>Player 16</v>
      </c>
      <c r="D488" s="14" t="s">
        <v>6</v>
      </c>
      <c r="E488" s="14"/>
      <c r="F488" s="16"/>
    </row>
    <row r="489" s="6" customFormat="1" ht="24.75" customHeight="1">
      <c r="F489" s="7"/>
    </row>
    <row r="490" s="6" customFormat="1" ht="24.75" customHeight="1">
      <c r="F490" s="7"/>
    </row>
    <row r="491" s="6" customFormat="1" ht="24.75" customHeight="1">
      <c r="F491" s="7"/>
    </row>
    <row r="492" s="6" customFormat="1" ht="24.75" customHeight="1">
      <c r="F492" s="7"/>
    </row>
    <row r="493" spans="1:6" s="6" customFormat="1" ht="24.75" customHeight="1">
      <c r="A493" s="6" t="s">
        <v>9</v>
      </c>
      <c r="F493" s="7"/>
    </row>
    <row r="494" spans="3:6" s="6" customFormat="1" ht="24.75" customHeight="1">
      <c r="C494" s="8" t="s">
        <v>42</v>
      </c>
      <c r="D494" s="9">
        <v>24</v>
      </c>
      <c r="F494" s="7"/>
    </row>
    <row r="495" s="6" customFormat="1" ht="24.75" customHeight="1">
      <c r="F495" s="7"/>
    </row>
    <row r="496" spans="1:6" s="6" customFormat="1" ht="24.75" customHeight="1">
      <c r="A496" s="10" t="s">
        <v>5</v>
      </c>
      <c r="B496" s="11" t="s">
        <v>3</v>
      </c>
      <c r="C496" s="12" t="s">
        <v>11</v>
      </c>
      <c r="D496" s="10" t="s">
        <v>10</v>
      </c>
      <c r="E496" s="11" t="s">
        <v>3</v>
      </c>
      <c r="F496" s="13" t="s">
        <v>4</v>
      </c>
    </row>
    <row r="497" spans="1:6" s="6" customFormat="1" ht="24.75" customHeight="1">
      <c r="A497" s="10">
        <v>1</v>
      </c>
      <c r="B497" s="10"/>
      <c r="C497" s="12" t="str">
        <f ca="1">INDIRECT(ADDRESS(4+MOD(1-D494+2*$E$2+1,2*$E$2+1),3))</f>
        <v>Player 3</v>
      </c>
      <c r="D497" s="10" t="str">
        <f ca="1">INDIRECT(ADDRESS(4+MOD(25-D494+2*$E$2+1,2*$E$2+1),3))</f>
        <v>Player 2</v>
      </c>
      <c r="E497" s="10"/>
      <c r="F497" s="13"/>
    </row>
    <row r="498" spans="1:6" s="6" customFormat="1" ht="24.75" customHeight="1">
      <c r="A498" s="10">
        <v>2</v>
      </c>
      <c r="B498" s="10"/>
      <c r="C498" s="12" t="str">
        <f ca="1">INDIRECT(ADDRESS(4+MOD(2-D494+2*$E$2+1,2*$E$2+1),3))</f>
        <v>Player 4</v>
      </c>
      <c r="D498" s="10" t="str">
        <f ca="1">INDIRECT(ADDRESS(4+MOD(24-D494+2*$E$2+1,2*$E$2+1),3))</f>
        <v>Player 1</v>
      </c>
      <c r="E498" s="10"/>
      <c r="F498" s="13"/>
    </row>
    <row r="499" spans="1:6" s="6" customFormat="1" ht="24.75" customHeight="1">
      <c r="A499" s="10">
        <v>3</v>
      </c>
      <c r="B499" s="10"/>
      <c r="C499" s="12" t="str">
        <f ca="1">INDIRECT(ADDRESS(4+MOD(3-D494+2*$E$2+1,2*$E$2+1),3))</f>
        <v>Player 5</v>
      </c>
      <c r="D499" s="10" t="str">
        <f ca="1">INDIRECT(ADDRESS(4+MOD(23-D494+2*$E$2+1,2*$E$2+1),3))</f>
        <v>Player 25 or Rest</v>
      </c>
      <c r="E499" s="10"/>
      <c r="F499" s="13"/>
    </row>
    <row r="500" spans="1:6" s="6" customFormat="1" ht="24.75" customHeight="1">
      <c r="A500" s="10">
        <v>4</v>
      </c>
      <c r="B500" s="10"/>
      <c r="C500" s="12" t="str">
        <f ca="1">INDIRECT(ADDRESS(4+MOD(4-D494+2*$E$2+1,2*$E$2+1),3))</f>
        <v>Player 6</v>
      </c>
      <c r="D500" s="10" t="str">
        <f ca="1">INDIRECT(ADDRESS(4+MOD(22-D494+2*$E$2+1,2*$E$2+1),3))</f>
        <v>Player 24</v>
      </c>
      <c r="E500" s="10"/>
      <c r="F500" s="13"/>
    </row>
    <row r="501" spans="1:6" s="6" customFormat="1" ht="24.75" customHeight="1">
      <c r="A501" s="10">
        <v>5</v>
      </c>
      <c r="B501" s="10"/>
      <c r="C501" s="12" t="str">
        <f ca="1">INDIRECT(ADDRESS(4+MOD(5-D494+2*$E$2+1,2*$E$2+1),3))</f>
        <v>Player 7</v>
      </c>
      <c r="D501" s="10" t="str">
        <f ca="1">INDIRECT(ADDRESS(4+MOD(21-D494+2*$E$2+1,2*$E$2+1),3))</f>
        <v>Player 23</v>
      </c>
      <c r="E501" s="10"/>
      <c r="F501" s="13"/>
    </row>
    <row r="502" spans="1:6" s="6" customFormat="1" ht="24.75" customHeight="1">
      <c r="A502" s="10">
        <v>6</v>
      </c>
      <c r="B502" s="10"/>
      <c r="C502" s="12" t="str">
        <f ca="1">INDIRECT(ADDRESS(4+MOD(6-D494+2*$E$2+1,2*$E$2+1),3))</f>
        <v>Player 8</v>
      </c>
      <c r="D502" s="10" t="str">
        <f ca="1">INDIRECT(ADDRESS(4+MOD(20-D494+2*$E$2+1,2*$E$2+1),3))</f>
        <v>Player 22</v>
      </c>
      <c r="E502" s="10"/>
      <c r="F502" s="13"/>
    </row>
    <row r="503" spans="1:6" s="6" customFormat="1" ht="24.75" customHeight="1">
      <c r="A503" s="10">
        <v>7</v>
      </c>
      <c r="B503" s="10"/>
      <c r="C503" s="12" t="str">
        <f ca="1">INDIRECT(ADDRESS(4+MOD(7-D494+2*$E$2+1,2*$E$2+1),3))</f>
        <v>Player 9</v>
      </c>
      <c r="D503" s="10" t="str">
        <f ca="1">INDIRECT(ADDRESS(4+MOD(19-D494+2*$E$2+1,2*$E$2+1),3))</f>
        <v>Player 21</v>
      </c>
      <c r="E503" s="10"/>
      <c r="F503" s="13"/>
    </row>
    <row r="504" spans="1:6" s="6" customFormat="1" ht="24.75" customHeight="1">
      <c r="A504" s="10">
        <v>8</v>
      </c>
      <c r="B504" s="10"/>
      <c r="C504" s="12" t="str">
        <f ca="1">INDIRECT(ADDRESS(4+MOD(8-D494+2*$E$2+1,2*$E$2+1),3))</f>
        <v>Player 10</v>
      </c>
      <c r="D504" s="10" t="str">
        <f ca="1">INDIRECT(ADDRESS(4+MOD(18-D494+2*$E$2+1,2*$E$2+1),3))</f>
        <v>Player 20</v>
      </c>
      <c r="E504" s="10"/>
      <c r="F504" s="13"/>
    </row>
    <row r="505" spans="1:6" s="6" customFormat="1" ht="24.75" customHeight="1">
      <c r="A505" s="10">
        <v>9</v>
      </c>
      <c r="B505" s="10"/>
      <c r="C505" s="12" t="str">
        <f ca="1">INDIRECT(ADDRESS(4+MOD(9-D494+2*$E$2+1,2*$E$2+1),3))</f>
        <v>Player 11</v>
      </c>
      <c r="D505" s="10" t="str">
        <f ca="1">INDIRECT(ADDRESS(4+MOD(17-D494+2*$E$2+1,2*$E$2+1),3))</f>
        <v>Player 19</v>
      </c>
      <c r="E505" s="10"/>
      <c r="F505" s="13"/>
    </row>
    <row r="506" spans="1:6" s="6" customFormat="1" ht="24.75" customHeight="1">
      <c r="A506" s="10">
        <v>10</v>
      </c>
      <c r="B506" s="10"/>
      <c r="C506" s="12" t="str">
        <f ca="1">INDIRECT(ADDRESS(4+MOD(10-D494+2*$E$2+1,2*$E$2+1),3))</f>
        <v>Player 12</v>
      </c>
      <c r="D506" s="10" t="str">
        <f ca="1">INDIRECT(ADDRESS(4+MOD(16-D494+2*$E$2+1,2*$E$2+1),3))</f>
        <v>Player 18</v>
      </c>
      <c r="E506" s="10"/>
      <c r="F506" s="13"/>
    </row>
    <row r="507" spans="1:6" s="6" customFormat="1" ht="24.75" customHeight="1">
      <c r="A507" s="10">
        <v>11</v>
      </c>
      <c r="B507" s="10"/>
      <c r="C507" s="12" t="str">
        <f ca="1">INDIRECT(ADDRESS(4+MOD(11-D494+2*$E$2+1,2*$E$2+1),3))</f>
        <v>Player 13</v>
      </c>
      <c r="D507" s="10" t="str">
        <f ca="1">INDIRECT(ADDRESS(4+MOD(15-D494+2*$E$2+1,2*$E$2+1),3))</f>
        <v>Player 17</v>
      </c>
      <c r="E507" s="10"/>
      <c r="F507" s="13"/>
    </row>
    <row r="508" spans="1:6" s="6" customFormat="1" ht="24.75" customHeight="1">
      <c r="A508" s="10">
        <v>12</v>
      </c>
      <c r="B508" s="10"/>
      <c r="C508" s="12" t="str">
        <f ca="1">INDIRECT(ADDRESS(4+MOD(12-D494+2*$E$2+1,2*$E$2+1),3))</f>
        <v>Player 14</v>
      </c>
      <c r="D508" s="10" t="str">
        <f ca="1">INDIRECT(ADDRESS(4+MOD(14-D494+2*$E$2+1,2*$E$2+1),3))</f>
        <v>Player 16</v>
      </c>
      <c r="E508" s="10"/>
      <c r="F508" s="13"/>
    </row>
    <row r="509" spans="1:6" s="6" customFormat="1" ht="24.75" customHeight="1">
      <c r="A509" s="14"/>
      <c r="B509" s="14"/>
      <c r="C509" s="15" t="str">
        <f ca="1">INDIRECT(ADDRESS(4+MOD(13-D494+2*$E$2+1,2*$E$2+1),3))</f>
        <v>Player 15</v>
      </c>
      <c r="D509" s="14" t="s">
        <v>6</v>
      </c>
      <c r="E509" s="14"/>
      <c r="F509" s="16"/>
    </row>
    <row r="510" s="6" customFormat="1" ht="24.75" customHeight="1">
      <c r="F510" s="7"/>
    </row>
    <row r="511" s="6" customFormat="1" ht="24.75" customHeight="1">
      <c r="F511" s="7"/>
    </row>
    <row r="512" s="6" customFormat="1" ht="24.75" customHeight="1">
      <c r="F512" s="7"/>
    </row>
    <row r="513" s="6" customFormat="1" ht="24.75" customHeight="1">
      <c r="F513" s="7"/>
    </row>
    <row r="514" spans="1:6" s="6" customFormat="1" ht="24.75" customHeight="1">
      <c r="A514" s="6" t="s">
        <v>9</v>
      </c>
      <c r="F514" s="7"/>
    </row>
    <row r="515" spans="3:6" s="6" customFormat="1" ht="24.75" customHeight="1">
      <c r="C515" s="8" t="s">
        <v>42</v>
      </c>
      <c r="D515" s="9">
        <v>25</v>
      </c>
      <c r="F515" s="7"/>
    </row>
    <row r="516" s="6" customFormat="1" ht="24.75" customHeight="1">
      <c r="F516" s="7"/>
    </row>
    <row r="517" spans="1:6" s="6" customFormat="1" ht="24.75" customHeight="1">
      <c r="A517" s="10" t="s">
        <v>5</v>
      </c>
      <c r="B517" s="11" t="s">
        <v>3</v>
      </c>
      <c r="C517" s="12" t="s">
        <v>11</v>
      </c>
      <c r="D517" s="10" t="s">
        <v>10</v>
      </c>
      <c r="E517" s="11" t="s">
        <v>3</v>
      </c>
      <c r="F517" s="13" t="s">
        <v>4</v>
      </c>
    </row>
    <row r="518" spans="1:6" s="6" customFormat="1" ht="24.75" customHeight="1">
      <c r="A518" s="10">
        <v>1</v>
      </c>
      <c r="B518" s="10"/>
      <c r="C518" s="12" t="str">
        <f ca="1">INDIRECT(ADDRESS(4+MOD(1-D515+2*$E$2+1,2*$E$2+1),3))</f>
        <v>Player 2</v>
      </c>
      <c r="D518" s="10" t="str">
        <f ca="1">INDIRECT(ADDRESS(4+MOD(25-D515+2*$E$2+1,2*$E$2+1),3))</f>
        <v>Player 1</v>
      </c>
      <c r="E518" s="10"/>
      <c r="F518" s="13"/>
    </row>
    <row r="519" spans="1:6" s="6" customFormat="1" ht="24.75" customHeight="1">
      <c r="A519" s="10">
        <v>2</v>
      </c>
      <c r="B519" s="10"/>
      <c r="C519" s="12" t="str">
        <f ca="1">INDIRECT(ADDRESS(4+MOD(2-D515+2*$E$2+1,2*$E$2+1),3))</f>
        <v>Player 3</v>
      </c>
      <c r="D519" s="10" t="str">
        <f ca="1">INDIRECT(ADDRESS(4+MOD(24-D515+2*$E$2+1,2*$E$2+1),3))</f>
        <v>Player 25 or Rest</v>
      </c>
      <c r="E519" s="10"/>
      <c r="F519" s="13"/>
    </row>
    <row r="520" spans="1:6" s="6" customFormat="1" ht="24.75" customHeight="1">
      <c r="A520" s="10">
        <v>3</v>
      </c>
      <c r="B520" s="10"/>
      <c r="C520" s="12" t="str">
        <f ca="1">INDIRECT(ADDRESS(4+MOD(3-D515+2*$E$2+1,2*$E$2+1),3))</f>
        <v>Player 4</v>
      </c>
      <c r="D520" s="10" t="str">
        <f ca="1">INDIRECT(ADDRESS(4+MOD(23-D515+2*$E$2+1,2*$E$2+1),3))</f>
        <v>Player 24</v>
      </c>
      <c r="E520" s="10"/>
      <c r="F520" s="13"/>
    </row>
    <row r="521" spans="1:6" s="6" customFormat="1" ht="24.75" customHeight="1">
      <c r="A521" s="10">
        <v>4</v>
      </c>
      <c r="B521" s="10"/>
      <c r="C521" s="12" t="str">
        <f ca="1">INDIRECT(ADDRESS(4+MOD(4-D515+2*$E$2+1,2*$E$2+1),3))</f>
        <v>Player 5</v>
      </c>
      <c r="D521" s="10" t="str">
        <f ca="1">INDIRECT(ADDRESS(4+MOD(22-D515+2*$E$2+1,2*$E$2+1),3))</f>
        <v>Player 23</v>
      </c>
      <c r="E521" s="10"/>
      <c r="F521" s="13"/>
    </row>
    <row r="522" spans="1:6" s="6" customFormat="1" ht="24.75" customHeight="1">
      <c r="A522" s="10">
        <v>5</v>
      </c>
      <c r="B522" s="10"/>
      <c r="C522" s="12" t="str">
        <f ca="1">INDIRECT(ADDRESS(4+MOD(5-D515+2*$E$2+1,2*$E$2+1),3))</f>
        <v>Player 6</v>
      </c>
      <c r="D522" s="10" t="str">
        <f ca="1">INDIRECT(ADDRESS(4+MOD(21-D515+2*$E$2+1,2*$E$2+1),3))</f>
        <v>Player 22</v>
      </c>
      <c r="E522" s="10"/>
      <c r="F522" s="13"/>
    </row>
    <row r="523" spans="1:6" s="6" customFormat="1" ht="24.75" customHeight="1">
      <c r="A523" s="10">
        <v>6</v>
      </c>
      <c r="B523" s="10"/>
      <c r="C523" s="12" t="str">
        <f ca="1">INDIRECT(ADDRESS(4+MOD(6-D515+2*$E$2+1,2*$E$2+1),3))</f>
        <v>Player 7</v>
      </c>
      <c r="D523" s="10" t="str">
        <f ca="1">INDIRECT(ADDRESS(4+MOD(20-D515+2*$E$2+1,2*$E$2+1),3))</f>
        <v>Player 21</v>
      </c>
      <c r="E523" s="10"/>
      <c r="F523" s="13"/>
    </row>
    <row r="524" spans="1:6" s="6" customFormat="1" ht="24.75" customHeight="1">
      <c r="A524" s="10">
        <v>7</v>
      </c>
      <c r="B524" s="10"/>
      <c r="C524" s="12" t="str">
        <f ca="1">INDIRECT(ADDRESS(4+MOD(7-D515+2*$E$2+1,2*$E$2+1),3))</f>
        <v>Player 8</v>
      </c>
      <c r="D524" s="10" t="str">
        <f ca="1">INDIRECT(ADDRESS(4+MOD(19-D515+2*$E$2+1,2*$E$2+1),3))</f>
        <v>Player 20</v>
      </c>
      <c r="E524" s="10"/>
      <c r="F524" s="13"/>
    </row>
    <row r="525" spans="1:6" s="6" customFormat="1" ht="24.75" customHeight="1">
      <c r="A525" s="10">
        <v>8</v>
      </c>
      <c r="B525" s="10"/>
      <c r="C525" s="12" t="str">
        <f ca="1">INDIRECT(ADDRESS(4+MOD(8-D515+2*$E$2+1,2*$E$2+1),3))</f>
        <v>Player 9</v>
      </c>
      <c r="D525" s="10" t="str">
        <f ca="1">INDIRECT(ADDRESS(4+MOD(18-D515+2*$E$2+1,2*$E$2+1),3))</f>
        <v>Player 19</v>
      </c>
      <c r="E525" s="10"/>
      <c r="F525" s="13"/>
    </row>
    <row r="526" spans="1:6" s="6" customFormat="1" ht="24.75" customHeight="1">
      <c r="A526" s="10">
        <v>9</v>
      </c>
      <c r="B526" s="10"/>
      <c r="C526" s="12" t="str">
        <f ca="1">INDIRECT(ADDRESS(4+MOD(9-D515+2*$E$2+1,2*$E$2+1),3))</f>
        <v>Player 10</v>
      </c>
      <c r="D526" s="10" t="str">
        <f ca="1">INDIRECT(ADDRESS(4+MOD(17-D515+2*$E$2+1,2*$E$2+1),3))</f>
        <v>Player 18</v>
      </c>
      <c r="E526" s="10"/>
      <c r="F526" s="13"/>
    </row>
    <row r="527" spans="1:6" s="6" customFormat="1" ht="24.75" customHeight="1">
      <c r="A527" s="10">
        <v>10</v>
      </c>
      <c r="B527" s="10"/>
      <c r="C527" s="12" t="str">
        <f ca="1">INDIRECT(ADDRESS(4+MOD(10-D515+2*$E$2+1,2*$E$2+1),3))</f>
        <v>Player 11</v>
      </c>
      <c r="D527" s="10" t="str">
        <f ca="1">INDIRECT(ADDRESS(4+MOD(16-D515+2*$E$2+1,2*$E$2+1),3))</f>
        <v>Player 17</v>
      </c>
      <c r="E527" s="10"/>
      <c r="F527" s="13"/>
    </row>
    <row r="528" spans="1:6" s="6" customFormat="1" ht="24.75" customHeight="1">
      <c r="A528" s="10">
        <v>11</v>
      </c>
      <c r="B528" s="10"/>
      <c r="C528" s="12" t="str">
        <f ca="1">INDIRECT(ADDRESS(4+MOD(11-D515+2*$E$2+1,2*$E$2+1),3))</f>
        <v>Player 12</v>
      </c>
      <c r="D528" s="10" t="str">
        <f ca="1">INDIRECT(ADDRESS(4+MOD(15-D515+2*$E$2+1,2*$E$2+1),3))</f>
        <v>Player 16</v>
      </c>
      <c r="E528" s="10"/>
      <c r="F528" s="13"/>
    </row>
    <row r="529" spans="1:6" s="6" customFormat="1" ht="24.75" customHeight="1">
      <c r="A529" s="10">
        <v>12</v>
      </c>
      <c r="B529" s="10"/>
      <c r="C529" s="12" t="str">
        <f ca="1">INDIRECT(ADDRESS(4+MOD(12-D515+2*$E$2+1,2*$E$2+1),3))</f>
        <v>Player 13</v>
      </c>
      <c r="D529" s="10" t="str">
        <f ca="1">INDIRECT(ADDRESS(4+MOD(14-D515+2*$E$2+1,2*$E$2+1),3))</f>
        <v>Player 15</v>
      </c>
      <c r="E529" s="10"/>
      <c r="F529" s="13"/>
    </row>
    <row r="530" spans="1:6" s="6" customFormat="1" ht="24.75" customHeight="1">
      <c r="A530" s="14"/>
      <c r="B530" s="14"/>
      <c r="C530" s="15" t="str">
        <f ca="1">INDIRECT(ADDRESS(4+MOD(13-D515+2*$E$2+1,2*$E$2+1),3))</f>
        <v>Player 14</v>
      </c>
      <c r="D530" s="14" t="s">
        <v>6</v>
      </c>
      <c r="E530" s="14"/>
      <c r="F530" s="16"/>
    </row>
    <row r="531" s="6" customFormat="1" ht="24.75" customHeight="1">
      <c r="F531" s="7"/>
    </row>
    <row r="532" s="6" customFormat="1" ht="24.75" customHeight="1">
      <c r="F532" s="7"/>
    </row>
    <row r="533" s="6" customFormat="1" ht="24.75" customHeight="1">
      <c r="F533" s="7"/>
    </row>
    <row r="534" s="6" customFormat="1" ht="24.75" customHeight="1">
      <c r="F534" s="7"/>
    </row>
    <row r="535" spans="1:4" s="6" customFormat="1" ht="19.5" customHeight="1">
      <c r="A535" s="6" t="s">
        <v>38</v>
      </c>
      <c r="C535" s="8" t="s">
        <v>39</v>
      </c>
      <c r="D535" s="9">
        <v>1</v>
      </c>
    </row>
    <row r="536" spans="3:4" s="6" customFormat="1" ht="19.5" customHeight="1">
      <c r="C536" s="8" t="s">
        <v>40</v>
      </c>
      <c r="D536" s="9" t="str">
        <f ca="1">INDIRECT(ADDRESS(3+D535,3))</f>
        <v>Player 1</v>
      </c>
    </row>
    <row r="537" s="6" customFormat="1" ht="19.5" customHeight="1"/>
    <row r="538" spans="1:7" s="6" customFormat="1" ht="19.5" customHeight="1">
      <c r="A538" s="10" t="s">
        <v>43</v>
      </c>
      <c r="B538" s="17" t="s">
        <v>5</v>
      </c>
      <c r="C538" s="12" t="s">
        <v>11</v>
      </c>
      <c r="D538" s="10" t="s">
        <v>10</v>
      </c>
      <c r="E538" s="11" t="s">
        <v>3</v>
      </c>
      <c r="F538" s="10" t="s">
        <v>4</v>
      </c>
      <c r="G538" s="6" t="s">
        <v>41</v>
      </c>
    </row>
    <row r="539" spans="1:7" s="6" customFormat="1" ht="19.5" customHeight="1">
      <c r="A539" s="10">
        <v>1</v>
      </c>
      <c r="B539" s="12">
        <f>IF(G539=$E$2+1,0,IF(G539&lt;$E$2+1,G539,$E$2+$E$2+2-G539))</f>
        <v>1</v>
      </c>
      <c r="C539" s="12" t="str">
        <f ca="1">IF(G539=$E$2+1,D536,INDIRECT(ADDRESS(4+MOD(IF(G539&lt;$E$2+1,G539,$E$2+$E$2+2-G539)-A539+2*$E$2+1,2*$E$2+1),3)))</f>
        <v>Player 1</v>
      </c>
      <c r="D539" s="10" t="str">
        <f aca="true" ca="1" t="shared" si="0" ref="D539:D563">IF(G539=$E$2+1,$F$3,INDIRECT(ADDRESS(4+MOD(IF(G539&lt;$E$2+1,$E$2+$E$2+2-G539,G539)-A539+2*$E$2+1,2*$E$2+1),3)))</f>
        <v>Player 25 or Rest</v>
      </c>
      <c r="E539" s="11"/>
      <c r="F539" s="10"/>
      <c r="G539" s="6">
        <f>1+MOD(A539+D535-2,2*$E$2+1)</f>
        <v>1</v>
      </c>
    </row>
    <row r="540" spans="1:7" s="6" customFormat="1" ht="19.5" customHeight="1">
      <c r="A540" s="10">
        <v>2</v>
      </c>
      <c r="B540" s="12">
        <f aca="true" t="shared" si="1" ref="B540:B563">IF(G540=$E$2+1,0,IF(G540&lt;$E$2+1,G540,$E$2+$E$2+2-G540))</f>
        <v>2</v>
      </c>
      <c r="C540" s="12" t="str">
        <f ca="1">IF(G540=$E$2+1,D536,INDIRECT(ADDRESS(4+MOD(IF(G540&lt;$E$2+1,G540,$E$2+$E$2+2-G540)-A540+2*$E$2+1,2*$E$2+1),3)))</f>
        <v>Player 1</v>
      </c>
      <c r="D540" s="10" t="str">
        <f ca="1" t="shared" si="0"/>
        <v>Player 23</v>
      </c>
      <c r="E540" s="11"/>
      <c r="F540" s="10"/>
      <c r="G540" s="6">
        <f>1+MOD(A540+D535-2,2*$E$2+1)</f>
        <v>2</v>
      </c>
    </row>
    <row r="541" spans="1:7" s="6" customFormat="1" ht="19.5" customHeight="1">
      <c r="A541" s="10">
        <v>3</v>
      </c>
      <c r="B541" s="12">
        <f t="shared" si="1"/>
        <v>3</v>
      </c>
      <c r="C541" s="12" t="str">
        <f ca="1">IF(G541=$E$2+1,D536,INDIRECT(ADDRESS(4+MOD(IF(G541&lt;$E$2+1,G541,$E$2+$E$2+2-G541)-A541+2*$E$2+1,2*$E$2+1),3)))</f>
        <v>Player 1</v>
      </c>
      <c r="D541" s="10" t="str">
        <f ca="1" t="shared" si="0"/>
        <v>Player 21</v>
      </c>
      <c r="E541" s="10"/>
      <c r="F541" s="10"/>
      <c r="G541" s="6">
        <f>1+MOD(A541+D535-2,2*$E$2+1)</f>
        <v>3</v>
      </c>
    </row>
    <row r="542" spans="1:7" s="6" customFormat="1" ht="19.5" customHeight="1">
      <c r="A542" s="10">
        <v>4</v>
      </c>
      <c r="B542" s="12">
        <f t="shared" si="1"/>
        <v>4</v>
      </c>
      <c r="C542" s="12" t="str">
        <f ca="1">IF(G542=$E$2+1,D536,INDIRECT(ADDRESS(4+MOD(IF(G542&lt;$E$2+1,G542,$E$2+$E$2+2-G542)-A542+2*$E$2+1,2*$E$2+1),3)))</f>
        <v>Player 1</v>
      </c>
      <c r="D542" s="10" t="str">
        <f ca="1" t="shared" si="0"/>
        <v>Player 19</v>
      </c>
      <c r="E542" s="10"/>
      <c r="F542" s="10"/>
      <c r="G542" s="6">
        <f>1+MOD(A542+D535-2,2*$E$2+1)</f>
        <v>4</v>
      </c>
    </row>
    <row r="543" spans="1:7" s="6" customFormat="1" ht="19.5" customHeight="1">
      <c r="A543" s="10">
        <v>5</v>
      </c>
      <c r="B543" s="12">
        <f t="shared" si="1"/>
        <v>5</v>
      </c>
      <c r="C543" s="12" t="str">
        <f ca="1">IF(G543=$E$2+1,D536,INDIRECT(ADDRESS(4+MOD(IF(G543&lt;$E$2+1,G543,$E$2+$E$2+2-G543)-A543+2*$E$2+1,2*$E$2+1),3)))</f>
        <v>Player 1</v>
      </c>
      <c r="D543" s="10" t="str">
        <f ca="1" t="shared" si="0"/>
        <v>Player 17</v>
      </c>
      <c r="E543" s="10"/>
      <c r="F543" s="10"/>
      <c r="G543" s="6">
        <f>1+MOD(A543+D535-2,2*$E$2+1)</f>
        <v>5</v>
      </c>
    </row>
    <row r="544" spans="1:7" s="6" customFormat="1" ht="19.5" customHeight="1">
      <c r="A544" s="10">
        <v>6</v>
      </c>
      <c r="B544" s="12">
        <f t="shared" si="1"/>
        <v>6</v>
      </c>
      <c r="C544" s="12" t="str">
        <f ca="1">IF(G544=$E$2+1,D536,INDIRECT(ADDRESS(4+MOD(IF(G544&lt;$E$2+1,G544,$E$2+$E$2+2-G544)-A544+2*$E$2+1,2*$E$2+1),3)))</f>
        <v>Player 1</v>
      </c>
      <c r="D544" s="10" t="str">
        <f ca="1" t="shared" si="0"/>
        <v>Player 15</v>
      </c>
      <c r="E544" s="10"/>
      <c r="F544" s="10"/>
      <c r="G544" s="6">
        <f>1+MOD(A544+D535-2,2*$E$2+1)</f>
        <v>6</v>
      </c>
    </row>
    <row r="545" spans="1:7" s="6" customFormat="1" ht="19.5" customHeight="1">
      <c r="A545" s="10">
        <v>7</v>
      </c>
      <c r="B545" s="12">
        <f t="shared" si="1"/>
        <v>7</v>
      </c>
      <c r="C545" s="12" t="str">
        <f ca="1">IF(G545=$E$2+1,D536,INDIRECT(ADDRESS(4+MOD(IF(G545&lt;$E$2+1,G545,$E$2+$E$2+2-G545)-A545+2*$E$2+1,2*$E$2+1),3)))</f>
        <v>Player 1</v>
      </c>
      <c r="D545" s="10" t="str">
        <f ca="1" t="shared" si="0"/>
        <v>Player 13</v>
      </c>
      <c r="E545" s="10"/>
      <c r="F545" s="10"/>
      <c r="G545" s="6">
        <f>1+MOD(A545+D535-2,2*$E$2+1)</f>
        <v>7</v>
      </c>
    </row>
    <row r="546" spans="1:7" s="6" customFormat="1" ht="19.5" customHeight="1">
      <c r="A546" s="10">
        <v>8</v>
      </c>
      <c r="B546" s="12">
        <f t="shared" si="1"/>
        <v>8</v>
      </c>
      <c r="C546" s="12" t="str">
        <f ca="1">IF(G546=$E$2+1,D536,INDIRECT(ADDRESS(4+MOD(IF(G546&lt;$E$2+1,G546,$E$2+$E$2+2-G546)-A546+2*$E$2+1,2*$E$2+1),3)))</f>
        <v>Player 1</v>
      </c>
      <c r="D546" s="10" t="str">
        <f ca="1" t="shared" si="0"/>
        <v>Player 11</v>
      </c>
      <c r="E546" s="10"/>
      <c r="F546" s="10"/>
      <c r="G546" s="6">
        <f>1+MOD(A546+D535-2,2*$E$2+1)</f>
        <v>8</v>
      </c>
    </row>
    <row r="547" spans="1:7" s="6" customFormat="1" ht="19.5" customHeight="1">
      <c r="A547" s="10">
        <v>9</v>
      </c>
      <c r="B547" s="12">
        <f t="shared" si="1"/>
        <v>9</v>
      </c>
      <c r="C547" s="12" t="str">
        <f ca="1">IF(G547=$E$2+1,D536,INDIRECT(ADDRESS(4+MOD(IF(G547&lt;$E$2+1,G547,$E$2+$E$2+2-G547)-A547+2*$E$2+1,2*$E$2+1),3)))</f>
        <v>Player 1</v>
      </c>
      <c r="D547" s="10" t="str">
        <f ca="1" t="shared" si="0"/>
        <v>Player 9</v>
      </c>
      <c r="E547" s="10"/>
      <c r="F547" s="10"/>
      <c r="G547" s="6">
        <f>1+MOD(A547+D535-2,2*$E$2+1)</f>
        <v>9</v>
      </c>
    </row>
    <row r="548" spans="1:7" s="6" customFormat="1" ht="19.5" customHeight="1">
      <c r="A548" s="10">
        <v>10</v>
      </c>
      <c r="B548" s="12">
        <f t="shared" si="1"/>
        <v>10</v>
      </c>
      <c r="C548" s="12" t="str">
        <f ca="1">IF(G548=$E$2+1,D536,INDIRECT(ADDRESS(4+MOD(IF(G548&lt;$E$2+1,G548,$E$2+$E$2+2-G548)-A548+2*$E$2+1,2*$E$2+1),3)))</f>
        <v>Player 1</v>
      </c>
      <c r="D548" s="10" t="str">
        <f ca="1" t="shared" si="0"/>
        <v>Player 7</v>
      </c>
      <c r="E548" s="10"/>
      <c r="F548" s="10"/>
      <c r="G548" s="6">
        <f>1+MOD(A548+D535-2,2*$E$2+1)</f>
        <v>10</v>
      </c>
    </row>
    <row r="549" spans="1:7" s="6" customFormat="1" ht="19.5" customHeight="1">
      <c r="A549" s="10">
        <v>11</v>
      </c>
      <c r="B549" s="12">
        <f t="shared" si="1"/>
        <v>11</v>
      </c>
      <c r="C549" s="12" t="str">
        <f ca="1">IF(G549=$E$2+1,D536,INDIRECT(ADDRESS(4+MOD(IF(G549&lt;$E$2+1,G549,$E$2+$E$2+2-G549)-A549+2*$E$2+1,2*$E$2+1),3)))</f>
        <v>Player 1</v>
      </c>
      <c r="D549" s="10" t="str">
        <f ca="1" t="shared" si="0"/>
        <v>Player 5</v>
      </c>
      <c r="E549" s="10"/>
      <c r="F549" s="10"/>
      <c r="G549" s="6">
        <f>1+MOD(A549+D535-2,2*$E$2+1)</f>
        <v>11</v>
      </c>
    </row>
    <row r="550" spans="1:7" s="6" customFormat="1" ht="19.5" customHeight="1">
      <c r="A550" s="10">
        <v>12</v>
      </c>
      <c r="B550" s="12">
        <f t="shared" si="1"/>
        <v>12</v>
      </c>
      <c r="C550" s="12" t="str">
        <f ca="1">IF(G550=$E$2+1,D536,INDIRECT(ADDRESS(4+MOD(IF(G550&lt;$E$2+1,G550,$E$2+$E$2+2-G550)-A550+2*$E$2+1,2*$E$2+1),3)))</f>
        <v>Player 1</v>
      </c>
      <c r="D550" s="10" t="str">
        <f ca="1" t="shared" si="0"/>
        <v>Player 3</v>
      </c>
      <c r="E550" s="10"/>
      <c r="F550" s="10"/>
      <c r="G550" s="6">
        <f>1+MOD(A550+D535-2,2*$E$2+1)</f>
        <v>12</v>
      </c>
    </row>
    <row r="551" spans="1:7" s="6" customFormat="1" ht="19.5" customHeight="1">
      <c r="A551" s="10">
        <v>13</v>
      </c>
      <c r="B551" s="12">
        <f t="shared" si="1"/>
        <v>0</v>
      </c>
      <c r="C551" s="12" t="str">
        <f ca="1">IF(G551=$E$2+1,D536,INDIRECT(ADDRESS(4+MOD(IF(G551&lt;$E$2+1,G551,$E$2+$E$2+2-G551)-A551+2*$E$2+1,2*$E$2+1),3)))</f>
        <v>Player 1</v>
      </c>
      <c r="D551" s="10" t="str">
        <f ca="1" t="shared" si="0"/>
        <v>Rest</v>
      </c>
      <c r="E551" s="10"/>
      <c r="F551" s="10"/>
      <c r="G551" s="6">
        <f>1+MOD(A551+D535-2,2*$E$2+1)</f>
        <v>13</v>
      </c>
    </row>
    <row r="552" spans="1:7" s="6" customFormat="1" ht="19.5" customHeight="1">
      <c r="A552" s="10">
        <v>14</v>
      </c>
      <c r="B552" s="12">
        <f t="shared" si="1"/>
        <v>12</v>
      </c>
      <c r="C552" s="12" t="str">
        <f ca="1">IF(G552=$E$2+1,D536,INDIRECT(ADDRESS(4+MOD(IF(G552&lt;$E$2+1,G552,$E$2+$E$2+2-G552)-A552+2*$E$2+1,2*$E$2+1),3)))</f>
        <v>Player 24</v>
      </c>
      <c r="D552" s="10" t="str">
        <f ca="1" t="shared" si="0"/>
        <v>Player 1</v>
      </c>
      <c r="E552" s="10"/>
      <c r="F552" s="10"/>
      <c r="G552" s="6">
        <f>1+MOD(A552+D535-2,2*$E$2+1)</f>
        <v>14</v>
      </c>
    </row>
    <row r="553" spans="1:7" s="6" customFormat="1" ht="19.5" customHeight="1">
      <c r="A553" s="10">
        <v>15</v>
      </c>
      <c r="B553" s="12">
        <f t="shared" si="1"/>
        <v>11</v>
      </c>
      <c r="C553" s="12" t="str">
        <f ca="1">IF(G553=$E$2+1,D536,INDIRECT(ADDRESS(4+MOD(IF(G553&lt;$E$2+1,G553,$E$2+$E$2+2-G553)-A553+2*$E$2+1,2*$E$2+1),3)))</f>
        <v>Player 22</v>
      </c>
      <c r="D553" s="10" t="str">
        <f ca="1" t="shared" si="0"/>
        <v>Player 1</v>
      </c>
      <c r="E553" s="10"/>
      <c r="F553" s="10"/>
      <c r="G553" s="6">
        <f>1+MOD(A553+D535-2,2*$E$2+1)</f>
        <v>15</v>
      </c>
    </row>
    <row r="554" spans="1:7" s="6" customFormat="1" ht="19.5" customHeight="1">
      <c r="A554" s="10">
        <v>16</v>
      </c>
      <c r="B554" s="12">
        <f t="shared" si="1"/>
        <v>10</v>
      </c>
      <c r="C554" s="12" t="str">
        <f ca="1">IF(G554=$E$2+1,D536,INDIRECT(ADDRESS(4+MOD(IF(G554&lt;$E$2+1,G554,$E$2+$E$2+2-G554)-A554+2*$E$2+1,2*$E$2+1),3)))</f>
        <v>Player 20</v>
      </c>
      <c r="D554" s="10" t="str">
        <f ca="1" t="shared" si="0"/>
        <v>Player 1</v>
      </c>
      <c r="E554" s="10"/>
      <c r="F554" s="10"/>
      <c r="G554" s="6">
        <f>1+MOD(A554+D535-2,2*$E$2+1)</f>
        <v>16</v>
      </c>
    </row>
    <row r="555" spans="1:7" s="6" customFormat="1" ht="19.5" customHeight="1">
      <c r="A555" s="10">
        <v>17</v>
      </c>
      <c r="B555" s="12">
        <f t="shared" si="1"/>
        <v>9</v>
      </c>
      <c r="C555" s="12" t="str">
        <f ca="1">IF(G555=$E$2+1,D536,INDIRECT(ADDRESS(4+MOD(IF(G555&lt;$E$2+1,G555,$E$2+$E$2+2-G555)-A555+2*$E$2+1,2*$E$2+1),3)))</f>
        <v>Player 18</v>
      </c>
      <c r="D555" s="10" t="str">
        <f ca="1" t="shared" si="0"/>
        <v>Player 1</v>
      </c>
      <c r="E555" s="10"/>
      <c r="F555" s="10"/>
      <c r="G555" s="6">
        <f>1+MOD(A555+D535-2,2*$E$2+1)</f>
        <v>17</v>
      </c>
    </row>
    <row r="556" spans="1:7" s="6" customFormat="1" ht="19.5" customHeight="1">
      <c r="A556" s="10">
        <v>18</v>
      </c>
      <c r="B556" s="12">
        <f t="shared" si="1"/>
        <v>8</v>
      </c>
      <c r="C556" s="12" t="str">
        <f ca="1">IF(G556=$E$2+1,D536,INDIRECT(ADDRESS(4+MOD(IF(G556&lt;$E$2+1,G556,$E$2+$E$2+2-G556)-A556+2*$E$2+1,2*$E$2+1),3)))</f>
        <v>Player 16</v>
      </c>
      <c r="D556" s="10" t="str">
        <f ca="1" t="shared" si="0"/>
        <v>Player 1</v>
      </c>
      <c r="E556" s="10"/>
      <c r="F556" s="10"/>
      <c r="G556" s="6">
        <f>1+MOD(A556+D535-2,2*$E$2+1)</f>
        <v>18</v>
      </c>
    </row>
    <row r="557" spans="1:7" s="6" customFormat="1" ht="19.5" customHeight="1">
      <c r="A557" s="10">
        <v>19</v>
      </c>
      <c r="B557" s="12">
        <f t="shared" si="1"/>
        <v>7</v>
      </c>
      <c r="C557" s="12" t="str">
        <f ca="1">IF(G557=$E$2+1,D536,INDIRECT(ADDRESS(4+MOD(IF(G557&lt;$E$2+1,G557,$E$2+$E$2+2-G557)-A557+2*$E$2+1,2*$E$2+1),3)))</f>
        <v>Player 14</v>
      </c>
      <c r="D557" s="10" t="str">
        <f ca="1" t="shared" si="0"/>
        <v>Player 1</v>
      </c>
      <c r="E557" s="10"/>
      <c r="F557" s="10"/>
      <c r="G557" s="6">
        <f>1+MOD(A557+D535-2,2*$E$2+1)</f>
        <v>19</v>
      </c>
    </row>
    <row r="558" spans="1:7" s="6" customFormat="1" ht="19.5" customHeight="1">
      <c r="A558" s="10">
        <v>20</v>
      </c>
      <c r="B558" s="12">
        <f t="shared" si="1"/>
        <v>6</v>
      </c>
      <c r="C558" s="12" t="str">
        <f ca="1">IF(G558=$E$2+1,D536,INDIRECT(ADDRESS(4+MOD(IF(G558&lt;$E$2+1,G558,$E$2+$E$2+2-G558)-A558+2*$E$2+1,2*$E$2+1),3)))</f>
        <v>Player 12</v>
      </c>
      <c r="D558" s="10" t="str">
        <f ca="1" t="shared" si="0"/>
        <v>Player 1</v>
      </c>
      <c r="E558" s="10"/>
      <c r="F558" s="10"/>
      <c r="G558" s="6">
        <f>1+MOD(A558+D535-2,2*$E$2+1)</f>
        <v>20</v>
      </c>
    </row>
    <row r="559" spans="1:7" s="6" customFormat="1" ht="19.5" customHeight="1">
      <c r="A559" s="10">
        <v>21</v>
      </c>
      <c r="B559" s="12">
        <f t="shared" si="1"/>
        <v>5</v>
      </c>
      <c r="C559" s="12" t="str">
        <f ca="1">IF(G559=$E$2+1,D536,INDIRECT(ADDRESS(4+MOD(IF(G559&lt;$E$2+1,G559,$E$2+$E$2+2-G559)-A559+2*$E$2+1,2*$E$2+1),3)))</f>
        <v>Player 10</v>
      </c>
      <c r="D559" s="10" t="str">
        <f ca="1" t="shared" si="0"/>
        <v>Player 1</v>
      </c>
      <c r="E559" s="10"/>
      <c r="F559" s="10"/>
      <c r="G559" s="6">
        <f>1+MOD(A559+D535-2,2*$E$2+1)</f>
        <v>21</v>
      </c>
    </row>
    <row r="560" spans="1:7" s="6" customFormat="1" ht="19.5" customHeight="1">
      <c r="A560" s="10">
        <v>22</v>
      </c>
      <c r="B560" s="12">
        <f>IF(G560=$E$2+1,0,IF(G560&lt;$E$2+1,G560,$E$2+$E$2+2-G560))</f>
        <v>4</v>
      </c>
      <c r="C560" s="12" t="str">
        <f ca="1">IF(G560=$E$2+1,D536,INDIRECT(ADDRESS(4+MOD(IF(G560&lt;$E$2+1,G560,$E$2+$E$2+2-G560)-A560+2*$E$2+1,2*$E$2+1),3)))</f>
        <v>Player 8</v>
      </c>
      <c r="D560" s="10" t="str">
        <f ca="1" t="shared" si="0"/>
        <v>Player 1</v>
      </c>
      <c r="E560" s="10"/>
      <c r="F560" s="10"/>
      <c r="G560" s="6">
        <f>1+MOD(A560+D535-2,2*$E$2+1)</f>
        <v>22</v>
      </c>
    </row>
    <row r="561" spans="1:7" s="6" customFormat="1" ht="19.5" customHeight="1">
      <c r="A561" s="10">
        <v>23</v>
      </c>
      <c r="B561" s="12">
        <f>IF(G561=$E$2+1,0,IF(G561&lt;$E$2+1,G561,$E$2+$E$2+2-G561))</f>
        <v>3</v>
      </c>
      <c r="C561" s="12" t="str">
        <f ca="1">IF(G561=$E$2+1,D536,INDIRECT(ADDRESS(4+MOD(IF(G561&lt;$E$2+1,G561,$E$2+$E$2+2-G561)-A561+2*$E$2+1,2*$E$2+1),3)))</f>
        <v>Player 6</v>
      </c>
      <c r="D561" s="10" t="str">
        <f ca="1" t="shared" si="0"/>
        <v>Player 1</v>
      </c>
      <c r="E561" s="10"/>
      <c r="F561" s="10"/>
      <c r="G561" s="6">
        <f>1+MOD(A561+D535-2,2*$E$2+1)</f>
        <v>23</v>
      </c>
    </row>
    <row r="562" spans="1:7" s="6" customFormat="1" ht="19.5" customHeight="1">
      <c r="A562" s="10">
        <v>24</v>
      </c>
      <c r="B562" s="12">
        <f t="shared" si="1"/>
        <v>2</v>
      </c>
      <c r="C562" s="12" t="str">
        <f ca="1">IF(G562=$E$2+1,D536,INDIRECT(ADDRESS(4+MOD(IF(G562&lt;$E$2+1,G562,$E$2+$E$2+2-G562)-A562+2*$E$2+1,2*$E$2+1),3)))</f>
        <v>Player 4</v>
      </c>
      <c r="D562" s="10" t="str">
        <f ca="1" t="shared" si="0"/>
        <v>Player 1</v>
      </c>
      <c r="E562" s="10"/>
      <c r="F562" s="10"/>
      <c r="G562" s="6">
        <f>1+MOD(A562+D535-2,2*$E$2+1)</f>
        <v>24</v>
      </c>
    </row>
    <row r="563" spans="1:7" s="6" customFormat="1" ht="19.5" customHeight="1">
      <c r="A563" s="10">
        <v>25</v>
      </c>
      <c r="B563" s="12">
        <f t="shared" si="1"/>
        <v>1</v>
      </c>
      <c r="C563" s="12" t="str">
        <f ca="1">IF(G563=$E$2+1,D536,INDIRECT(ADDRESS(4+MOD(IF(G563&lt;$E$2+1,G563,$E$2+$E$2+2-G563)-A563+2*$E$2+1,2*$E$2+1),3)))</f>
        <v>Player 2</v>
      </c>
      <c r="D563" s="10" t="str">
        <f ca="1" t="shared" si="0"/>
        <v>Player 1</v>
      </c>
      <c r="E563" s="10"/>
      <c r="F563" s="10"/>
      <c r="G563" s="6">
        <f>1+MOD(A563+D535-2,2*$E$2+1)</f>
        <v>25</v>
      </c>
    </row>
    <row r="564" s="6" customFormat="1" ht="19.5" customHeight="1">
      <c r="F564" s="7"/>
    </row>
    <row r="565" s="6" customFormat="1" ht="19.5" customHeight="1">
      <c r="F565" s="7"/>
    </row>
    <row r="566" s="6" customFormat="1" ht="19.5" customHeight="1">
      <c r="F566" s="7"/>
    </row>
    <row r="567" s="6" customFormat="1" ht="19.5" customHeight="1">
      <c r="F567" s="7"/>
    </row>
    <row r="568" spans="1:4" s="6" customFormat="1" ht="19.5" customHeight="1">
      <c r="A568" s="6" t="s">
        <v>38</v>
      </c>
      <c r="C568" s="8" t="s">
        <v>39</v>
      </c>
      <c r="D568" s="9">
        <v>2</v>
      </c>
    </row>
    <row r="569" spans="3:4" s="6" customFormat="1" ht="19.5" customHeight="1">
      <c r="C569" s="8" t="s">
        <v>40</v>
      </c>
      <c r="D569" s="9" t="str">
        <f ca="1">INDIRECT(ADDRESS(3+D568,3))</f>
        <v>Player 2</v>
      </c>
    </row>
    <row r="570" s="6" customFormat="1" ht="19.5" customHeight="1"/>
    <row r="571" spans="1:7" s="6" customFormat="1" ht="19.5" customHeight="1">
      <c r="A571" s="10" t="s">
        <v>43</v>
      </c>
      <c r="B571" s="17" t="s">
        <v>5</v>
      </c>
      <c r="C571" s="12" t="s">
        <v>11</v>
      </c>
      <c r="D571" s="10" t="s">
        <v>10</v>
      </c>
      <c r="E571" s="11" t="s">
        <v>3</v>
      </c>
      <c r="F571" s="10" t="s">
        <v>4</v>
      </c>
      <c r="G571" s="6" t="s">
        <v>41</v>
      </c>
    </row>
    <row r="572" spans="1:7" s="6" customFormat="1" ht="19.5" customHeight="1">
      <c r="A572" s="10">
        <v>1</v>
      </c>
      <c r="B572" s="12">
        <f>IF(G572=$E$2+1,0,IF(G572&lt;$E$2+1,G572,$E$2+$E$2+2-G572))</f>
        <v>2</v>
      </c>
      <c r="C572" s="12" t="str">
        <f ca="1">IF(G572=$E$2+1,D569,INDIRECT(ADDRESS(4+MOD(IF(G572&lt;$E$2+1,G572,$E$2+$E$2+2-G572)-A572+2*$E$2+1,2*$E$2+1),3)))</f>
        <v>Player 2</v>
      </c>
      <c r="D572" s="10" t="str">
        <f aca="true" ca="1" t="shared" si="2" ref="D572:D596">IF(G572=$E$2+1,$F$3,INDIRECT(ADDRESS(4+MOD(IF(G572&lt;$E$2+1,$E$2+$E$2+2-G572,G572)-A572+2*$E$2+1,2*$E$2+1),3)))</f>
        <v>Player 24</v>
      </c>
      <c r="E572" s="11"/>
      <c r="F572" s="10"/>
      <c r="G572" s="6">
        <f>1+MOD(A572+D568-2,2*$E$2+1)</f>
        <v>2</v>
      </c>
    </row>
    <row r="573" spans="1:7" s="6" customFormat="1" ht="19.5" customHeight="1">
      <c r="A573" s="10">
        <v>2</v>
      </c>
      <c r="B573" s="12">
        <f aca="true" t="shared" si="3" ref="B573:B596">IF(G573=$E$2+1,0,IF(G573&lt;$E$2+1,G573,$E$2+$E$2+2-G573))</f>
        <v>3</v>
      </c>
      <c r="C573" s="12" t="str">
        <f ca="1">IF(G573=$E$2+1,D569,INDIRECT(ADDRESS(4+MOD(IF(G573&lt;$E$2+1,G573,$E$2+$E$2+2-G573)-A573+2*$E$2+1,2*$E$2+1),3)))</f>
        <v>Player 2</v>
      </c>
      <c r="D573" s="10" t="str">
        <f ca="1" t="shared" si="2"/>
        <v>Player 22</v>
      </c>
      <c r="E573" s="11"/>
      <c r="F573" s="10"/>
      <c r="G573" s="6">
        <f>1+MOD(A573+D568-2,2*$E$2+1)</f>
        <v>3</v>
      </c>
    </row>
    <row r="574" spans="1:7" s="6" customFormat="1" ht="19.5" customHeight="1">
      <c r="A574" s="10">
        <v>3</v>
      </c>
      <c r="B574" s="12">
        <f t="shared" si="3"/>
        <v>4</v>
      </c>
      <c r="C574" s="12" t="str">
        <f ca="1">IF(G574=$E$2+1,D569,INDIRECT(ADDRESS(4+MOD(IF(G574&lt;$E$2+1,G574,$E$2+$E$2+2-G574)-A574+2*$E$2+1,2*$E$2+1),3)))</f>
        <v>Player 2</v>
      </c>
      <c r="D574" s="10" t="str">
        <f ca="1" t="shared" si="2"/>
        <v>Player 20</v>
      </c>
      <c r="E574" s="10"/>
      <c r="F574" s="10"/>
      <c r="G574" s="6">
        <f>1+MOD(A574+D568-2,2*$E$2+1)</f>
        <v>4</v>
      </c>
    </row>
    <row r="575" spans="1:7" s="6" customFormat="1" ht="19.5" customHeight="1">
      <c r="A575" s="10">
        <v>4</v>
      </c>
      <c r="B575" s="12">
        <f t="shared" si="3"/>
        <v>5</v>
      </c>
      <c r="C575" s="12" t="str">
        <f ca="1">IF(G575=$E$2+1,D569,INDIRECT(ADDRESS(4+MOD(IF(G575&lt;$E$2+1,G575,$E$2+$E$2+2-G575)-A575+2*$E$2+1,2*$E$2+1),3)))</f>
        <v>Player 2</v>
      </c>
      <c r="D575" s="10" t="str">
        <f ca="1" t="shared" si="2"/>
        <v>Player 18</v>
      </c>
      <c r="E575" s="10"/>
      <c r="F575" s="10"/>
      <c r="G575" s="6">
        <f>1+MOD(A575+D568-2,2*$E$2+1)</f>
        <v>5</v>
      </c>
    </row>
    <row r="576" spans="1:7" s="6" customFormat="1" ht="19.5" customHeight="1">
      <c r="A576" s="10">
        <v>5</v>
      </c>
      <c r="B576" s="12">
        <f t="shared" si="3"/>
        <v>6</v>
      </c>
      <c r="C576" s="12" t="str">
        <f ca="1">IF(G576=$E$2+1,D569,INDIRECT(ADDRESS(4+MOD(IF(G576&lt;$E$2+1,G576,$E$2+$E$2+2-G576)-A576+2*$E$2+1,2*$E$2+1),3)))</f>
        <v>Player 2</v>
      </c>
      <c r="D576" s="10" t="str">
        <f ca="1" t="shared" si="2"/>
        <v>Player 16</v>
      </c>
      <c r="E576" s="10"/>
      <c r="F576" s="10"/>
      <c r="G576" s="6">
        <f>1+MOD(A576+D568-2,2*$E$2+1)</f>
        <v>6</v>
      </c>
    </row>
    <row r="577" spans="1:7" s="6" customFormat="1" ht="19.5" customHeight="1">
      <c r="A577" s="10">
        <v>6</v>
      </c>
      <c r="B577" s="12">
        <f t="shared" si="3"/>
        <v>7</v>
      </c>
      <c r="C577" s="12" t="str">
        <f ca="1">IF(G577=$E$2+1,D569,INDIRECT(ADDRESS(4+MOD(IF(G577&lt;$E$2+1,G577,$E$2+$E$2+2-G577)-A577+2*$E$2+1,2*$E$2+1),3)))</f>
        <v>Player 2</v>
      </c>
      <c r="D577" s="10" t="str">
        <f ca="1" t="shared" si="2"/>
        <v>Player 14</v>
      </c>
      <c r="E577" s="10"/>
      <c r="F577" s="10"/>
      <c r="G577" s="6">
        <f>1+MOD(A577+D568-2,2*$E$2+1)</f>
        <v>7</v>
      </c>
    </row>
    <row r="578" spans="1:7" s="6" customFormat="1" ht="19.5" customHeight="1">
      <c r="A578" s="10">
        <v>7</v>
      </c>
      <c r="B578" s="12">
        <f t="shared" si="3"/>
        <v>8</v>
      </c>
      <c r="C578" s="12" t="str">
        <f ca="1">IF(G578=$E$2+1,D569,INDIRECT(ADDRESS(4+MOD(IF(G578&lt;$E$2+1,G578,$E$2+$E$2+2-G578)-A578+2*$E$2+1,2*$E$2+1),3)))</f>
        <v>Player 2</v>
      </c>
      <c r="D578" s="10" t="str">
        <f ca="1" t="shared" si="2"/>
        <v>Player 12</v>
      </c>
      <c r="E578" s="10"/>
      <c r="F578" s="10"/>
      <c r="G578" s="6">
        <f>1+MOD(A578+D568-2,2*$E$2+1)</f>
        <v>8</v>
      </c>
    </row>
    <row r="579" spans="1:7" s="6" customFormat="1" ht="19.5" customHeight="1">
      <c r="A579" s="10">
        <v>8</v>
      </c>
      <c r="B579" s="12">
        <f t="shared" si="3"/>
        <v>9</v>
      </c>
      <c r="C579" s="12" t="str">
        <f ca="1">IF(G579=$E$2+1,D569,INDIRECT(ADDRESS(4+MOD(IF(G579&lt;$E$2+1,G579,$E$2+$E$2+2-G579)-A579+2*$E$2+1,2*$E$2+1),3)))</f>
        <v>Player 2</v>
      </c>
      <c r="D579" s="10" t="str">
        <f ca="1" t="shared" si="2"/>
        <v>Player 10</v>
      </c>
      <c r="E579" s="10"/>
      <c r="F579" s="10"/>
      <c r="G579" s="6">
        <f>1+MOD(A579+D568-2,2*$E$2+1)</f>
        <v>9</v>
      </c>
    </row>
    <row r="580" spans="1:7" s="6" customFormat="1" ht="19.5" customHeight="1">
      <c r="A580" s="10">
        <v>9</v>
      </c>
      <c r="B580" s="12">
        <f t="shared" si="3"/>
        <v>10</v>
      </c>
      <c r="C580" s="12" t="str">
        <f ca="1">IF(G580=$E$2+1,D569,INDIRECT(ADDRESS(4+MOD(IF(G580&lt;$E$2+1,G580,$E$2+$E$2+2-G580)-A580+2*$E$2+1,2*$E$2+1),3)))</f>
        <v>Player 2</v>
      </c>
      <c r="D580" s="10" t="str">
        <f ca="1" t="shared" si="2"/>
        <v>Player 8</v>
      </c>
      <c r="E580" s="10"/>
      <c r="F580" s="10"/>
      <c r="G580" s="6">
        <f>1+MOD(A580+D568-2,2*$E$2+1)</f>
        <v>10</v>
      </c>
    </row>
    <row r="581" spans="1:7" s="6" customFormat="1" ht="19.5" customHeight="1">
      <c r="A581" s="10">
        <v>10</v>
      </c>
      <c r="B581" s="12">
        <f t="shared" si="3"/>
        <v>11</v>
      </c>
      <c r="C581" s="12" t="str">
        <f ca="1">IF(G581=$E$2+1,D569,INDIRECT(ADDRESS(4+MOD(IF(G581&lt;$E$2+1,G581,$E$2+$E$2+2-G581)-A581+2*$E$2+1,2*$E$2+1),3)))</f>
        <v>Player 2</v>
      </c>
      <c r="D581" s="10" t="str">
        <f ca="1" t="shared" si="2"/>
        <v>Player 6</v>
      </c>
      <c r="E581" s="10"/>
      <c r="F581" s="10"/>
      <c r="G581" s="6">
        <f>1+MOD(A581+D568-2,2*$E$2+1)</f>
        <v>11</v>
      </c>
    </row>
    <row r="582" spans="1:7" s="6" customFormat="1" ht="19.5" customHeight="1">
      <c r="A582" s="10">
        <v>11</v>
      </c>
      <c r="B582" s="12">
        <f t="shared" si="3"/>
        <v>12</v>
      </c>
      <c r="C582" s="12" t="str">
        <f ca="1">IF(G582=$E$2+1,D569,INDIRECT(ADDRESS(4+MOD(IF(G582&lt;$E$2+1,G582,$E$2+$E$2+2-G582)-A582+2*$E$2+1,2*$E$2+1),3)))</f>
        <v>Player 2</v>
      </c>
      <c r="D582" s="10" t="str">
        <f ca="1" t="shared" si="2"/>
        <v>Player 4</v>
      </c>
      <c r="E582" s="10"/>
      <c r="F582" s="10"/>
      <c r="G582" s="6">
        <f>1+MOD(A582+D568-2,2*$E$2+1)</f>
        <v>12</v>
      </c>
    </row>
    <row r="583" spans="1:7" s="6" customFormat="1" ht="19.5" customHeight="1">
      <c r="A583" s="10">
        <v>12</v>
      </c>
      <c r="B583" s="12">
        <f t="shared" si="3"/>
        <v>0</v>
      </c>
      <c r="C583" s="12" t="str">
        <f ca="1">IF(G583=$E$2+1,D569,INDIRECT(ADDRESS(4+MOD(IF(G583&lt;$E$2+1,G583,$E$2+$E$2+2-G583)-A583+2*$E$2+1,2*$E$2+1),3)))</f>
        <v>Player 2</v>
      </c>
      <c r="D583" s="10" t="str">
        <f ca="1" t="shared" si="2"/>
        <v>Rest</v>
      </c>
      <c r="E583" s="10"/>
      <c r="F583" s="10"/>
      <c r="G583" s="6">
        <f>1+MOD(A583+D568-2,2*$E$2+1)</f>
        <v>13</v>
      </c>
    </row>
    <row r="584" spans="1:7" s="6" customFormat="1" ht="19.5" customHeight="1">
      <c r="A584" s="10">
        <v>13</v>
      </c>
      <c r="B584" s="12">
        <f t="shared" si="3"/>
        <v>12</v>
      </c>
      <c r="C584" s="12" t="str">
        <f ca="1">IF(G584=$E$2+1,D569,INDIRECT(ADDRESS(4+MOD(IF(G584&lt;$E$2+1,G584,$E$2+$E$2+2-G584)-A584+2*$E$2+1,2*$E$2+1),3)))</f>
        <v>Player 25 or Rest</v>
      </c>
      <c r="D584" s="10" t="str">
        <f ca="1" t="shared" si="2"/>
        <v>Player 2</v>
      </c>
      <c r="E584" s="10"/>
      <c r="F584" s="10"/>
      <c r="G584" s="6">
        <f>1+MOD(A584+D568-2,2*$E$2+1)</f>
        <v>14</v>
      </c>
    </row>
    <row r="585" spans="1:7" s="6" customFormat="1" ht="19.5" customHeight="1">
      <c r="A585" s="10">
        <v>14</v>
      </c>
      <c r="B585" s="12">
        <f t="shared" si="3"/>
        <v>11</v>
      </c>
      <c r="C585" s="12" t="str">
        <f ca="1">IF(G585=$E$2+1,D569,INDIRECT(ADDRESS(4+MOD(IF(G585&lt;$E$2+1,G585,$E$2+$E$2+2-G585)-A585+2*$E$2+1,2*$E$2+1),3)))</f>
        <v>Player 23</v>
      </c>
      <c r="D585" s="10" t="str">
        <f ca="1" t="shared" si="2"/>
        <v>Player 2</v>
      </c>
      <c r="E585" s="10"/>
      <c r="F585" s="10"/>
      <c r="G585" s="6">
        <f>1+MOD(A585+D568-2,2*$E$2+1)</f>
        <v>15</v>
      </c>
    </row>
    <row r="586" spans="1:7" s="6" customFormat="1" ht="19.5" customHeight="1">
      <c r="A586" s="10">
        <v>15</v>
      </c>
      <c r="B586" s="12">
        <f t="shared" si="3"/>
        <v>10</v>
      </c>
      <c r="C586" s="12" t="str">
        <f ca="1">IF(G586=$E$2+1,D569,INDIRECT(ADDRESS(4+MOD(IF(G586&lt;$E$2+1,G586,$E$2+$E$2+2-G586)-A586+2*$E$2+1,2*$E$2+1),3)))</f>
        <v>Player 21</v>
      </c>
      <c r="D586" s="10" t="str">
        <f ca="1" t="shared" si="2"/>
        <v>Player 2</v>
      </c>
      <c r="E586" s="10"/>
      <c r="F586" s="10"/>
      <c r="G586" s="6">
        <f>1+MOD(A586+D568-2,2*$E$2+1)</f>
        <v>16</v>
      </c>
    </row>
    <row r="587" spans="1:7" s="6" customFormat="1" ht="19.5" customHeight="1">
      <c r="A587" s="10">
        <v>16</v>
      </c>
      <c r="B587" s="12">
        <f t="shared" si="3"/>
        <v>9</v>
      </c>
      <c r="C587" s="12" t="str">
        <f ca="1">IF(G587=$E$2+1,D569,INDIRECT(ADDRESS(4+MOD(IF(G587&lt;$E$2+1,G587,$E$2+$E$2+2-G587)-A587+2*$E$2+1,2*$E$2+1),3)))</f>
        <v>Player 19</v>
      </c>
      <c r="D587" s="10" t="str">
        <f ca="1" t="shared" si="2"/>
        <v>Player 2</v>
      </c>
      <c r="E587" s="10"/>
      <c r="F587" s="10"/>
      <c r="G587" s="6">
        <f>1+MOD(A587+D568-2,2*$E$2+1)</f>
        <v>17</v>
      </c>
    </row>
    <row r="588" spans="1:7" s="6" customFormat="1" ht="19.5" customHeight="1">
      <c r="A588" s="10">
        <v>17</v>
      </c>
      <c r="B588" s="12">
        <f t="shared" si="3"/>
        <v>8</v>
      </c>
      <c r="C588" s="12" t="str">
        <f ca="1">IF(G588=$E$2+1,D569,INDIRECT(ADDRESS(4+MOD(IF(G588&lt;$E$2+1,G588,$E$2+$E$2+2-G588)-A588+2*$E$2+1,2*$E$2+1),3)))</f>
        <v>Player 17</v>
      </c>
      <c r="D588" s="10" t="str">
        <f ca="1" t="shared" si="2"/>
        <v>Player 2</v>
      </c>
      <c r="E588" s="10"/>
      <c r="F588" s="10"/>
      <c r="G588" s="6">
        <f>1+MOD(A588+D568-2,2*$E$2+1)</f>
        <v>18</v>
      </c>
    </row>
    <row r="589" spans="1:7" s="6" customFormat="1" ht="19.5" customHeight="1">
      <c r="A589" s="10">
        <v>18</v>
      </c>
      <c r="B589" s="12">
        <f t="shared" si="3"/>
        <v>7</v>
      </c>
      <c r="C589" s="12" t="str">
        <f ca="1">IF(G589=$E$2+1,D569,INDIRECT(ADDRESS(4+MOD(IF(G589&lt;$E$2+1,G589,$E$2+$E$2+2-G589)-A589+2*$E$2+1,2*$E$2+1),3)))</f>
        <v>Player 15</v>
      </c>
      <c r="D589" s="10" t="str">
        <f ca="1" t="shared" si="2"/>
        <v>Player 2</v>
      </c>
      <c r="E589" s="10"/>
      <c r="F589" s="10"/>
      <c r="G589" s="6">
        <f>1+MOD(A589+D568-2,2*$E$2+1)</f>
        <v>19</v>
      </c>
    </row>
    <row r="590" spans="1:7" s="6" customFormat="1" ht="19.5" customHeight="1">
      <c r="A590" s="10">
        <v>19</v>
      </c>
      <c r="B590" s="12">
        <f t="shared" si="3"/>
        <v>6</v>
      </c>
      <c r="C590" s="12" t="str">
        <f ca="1">IF(G590=$E$2+1,D569,INDIRECT(ADDRESS(4+MOD(IF(G590&lt;$E$2+1,G590,$E$2+$E$2+2-G590)-A590+2*$E$2+1,2*$E$2+1),3)))</f>
        <v>Player 13</v>
      </c>
      <c r="D590" s="10" t="str">
        <f ca="1" t="shared" si="2"/>
        <v>Player 2</v>
      </c>
      <c r="E590" s="10"/>
      <c r="F590" s="10"/>
      <c r="G590" s="6">
        <f>1+MOD(A590+D568-2,2*$E$2+1)</f>
        <v>20</v>
      </c>
    </row>
    <row r="591" spans="1:7" s="6" customFormat="1" ht="19.5" customHeight="1">
      <c r="A591" s="10">
        <v>20</v>
      </c>
      <c r="B591" s="12">
        <f t="shared" si="3"/>
        <v>5</v>
      </c>
      <c r="C591" s="12" t="str">
        <f ca="1">IF(G591=$E$2+1,D569,INDIRECT(ADDRESS(4+MOD(IF(G591&lt;$E$2+1,G591,$E$2+$E$2+2-G591)-A591+2*$E$2+1,2*$E$2+1),3)))</f>
        <v>Player 11</v>
      </c>
      <c r="D591" s="10" t="str">
        <f ca="1" t="shared" si="2"/>
        <v>Player 2</v>
      </c>
      <c r="E591" s="10"/>
      <c r="F591" s="10"/>
      <c r="G591" s="6">
        <f>1+MOD(A591+D568-2,2*$E$2+1)</f>
        <v>21</v>
      </c>
    </row>
    <row r="592" spans="1:7" s="6" customFormat="1" ht="19.5" customHeight="1">
      <c r="A592" s="10">
        <v>21</v>
      </c>
      <c r="B592" s="12">
        <f t="shared" si="3"/>
        <v>4</v>
      </c>
      <c r="C592" s="12" t="str">
        <f ca="1">IF(G592=$E$2+1,D569,INDIRECT(ADDRESS(4+MOD(IF(G592&lt;$E$2+1,G592,$E$2+$E$2+2-G592)-A592+2*$E$2+1,2*$E$2+1),3)))</f>
        <v>Player 9</v>
      </c>
      <c r="D592" s="10" t="str">
        <f ca="1" t="shared" si="2"/>
        <v>Player 2</v>
      </c>
      <c r="E592" s="10"/>
      <c r="F592" s="10"/>
      <c r="G592" s="6">
        <f>1+MOD(A592+D568-2,2*$E$2+1)</f>
        <v>22</v>
      </c>
    </row>
    <row r="593" spans="1:7" s="6" customFormat="1" ht="19.5" customHeight="1">
      <c r="A593" s="10">
        <v>22</v>
      </c>
      <c r="B593" s="12">
        <f t="shared" si="3"/>
        <v>3</v>
      </c>
      <c r="C593" s="12" t="str">
        <f ca="1">IF(G593=$E$2+1,D569,INDIRECT(ADDRESS(4+MOD(IF(G593&lt;$E$2+1,G593,$E$2+$E$2+2-G593)-A593+2*$E$2+1,2*$E$2+1),3)))</f>
        <v>Player 7</v>
      </c>
      <c r="D593" s="10" t="str">
        <f ca="1" t="shared" si="2"/>
        <v>Player 2</v>
      </c>
      <c r="E593" s="10"/>
      <c r="F593" s="10"/>
      <c r="G593" s="6">
        <f>1+MOD(A593+D568-2,2*$E$2+1)</f>
        <v>23</v>
      </c>
    </row>
    <row r="594" spans="1:7" s="6" customFormat="1" ht="19.5" customHeight="1">
      <c r="A594" s="10">
        <v>23</v>
      </c>
      <c r="B594" s="12">
        <f t="shared" si="3"/>
        <v>2</v>
      </c>
      <c r="C594" s="12" t="str">
        <f ca="1">IF(G594=$E$2+1,D569,INDIRECT(ADDRESS(4+MOD(IF(G594&lt;$E$2+1,G594,$E$2+$E$2+2-G594)-A594+2*$E$2+1,2*$E$2+1),3)))</f>
        <v>Player 5</v>
      </c>
      <c r="D594" s="10" t="str">
        <f ca="1" t="shared" si="2"/>
        <v>Player 2</v>
      </c>
      <c r="E594" s="10"/>
      <c r="F594" s="10"/>
      <c r="G594" s="6">
        <f>1+MOD(A594+D568-2,2*$E$2+1)</f>
        <v>24</v>
      </c>
    </row>
    <row r="595" spans="1:7" s="6" customFormat="1" ht="19.5" customHeight="1">
      <c r="A595" s="10">
        <v>24</v>
      </c>
      <c r="B595" s="12">
        <f t="shared" si="3"/>
        <v>1</v>
      </c>
      <c r="C595" s="12" t="str">
        <f ca="1">IF(G595=$E$2+1,D569,INDIRECT(ADDRESS(4+MOD(IF(G595&lt;$E$2+1,G595,$E$2+$E$2+2-G595)-A595+2*$E$2+1,2*$E$2+1),3)))</f>
        <v>Player 3</v>
      </c>
      <c r="D595" s="10" t="str">
        <f ca="1" t="shared" si="2"/>
        <v>Player 2</v>
      </c>
      <c r="E595" s="10"/>
      <c r="F595" s="10"/>
      <c r="G595" s="6">
        <f>1+MOD(A595+D568-2,2*$E$2+1)</f>
        <v>25</v>
      </c>
    </row>
    <row r="596" spans="1:7" s="6" customFormat="1" ht="19.5" customHeight="1">
      <c r="A596" s="10">
        <v>25</v>
      </c>
      <c r="B596" s="12">
        <f t="shared" si="3"/>
        <v>1</v>
      </c>
      <c r="C596" s="12" t="str">
        <f ca="1">IF(G596=$E$2+1,D569,INDIRECT(ADDRESS(4+MOD(IF(G596&lt;$E$2+1,G596,$E$2+$E$2+2-G596)-A596+2*$E$2+1,2*$E$2+1),3)))</f>
        <v>Player 2</v>
      </c>
      <c r="D596" s="10" t="str">
        <f ca="1" t="shared" si="2"/>
        <v>Player 1</v>
      </c>
      <c r="E596" s="10"/>
      <c r="F596" s="10"/>
      <c r="G596" s="6">
        <f>1+MOD(A596+D568-2,2*$E$2+1)</f>
        <v>1</v>
      </c>
    </row>
    <row r="597" s="6" customFormat="1" ht="19.5" customHeight="1">
      <c r="F597" s="7"/>
    </row>
    <row r="598" s="6" customFormat="1" ht="19.5" customHeight="1">
      <c r="F598" s="7"/>
    </row>
    <row r="599" s="6" customFormat="1" ht="19.5" customHeight="1">
      <c r="F599" s="7"/>
    </row>
    <row r="600" s="6" customFormat="1" ht="19.5" customHeight="1">
      <c r="F600" s="7"/>
    </row>
    <row r="601" spans="1:4" s="6" customFormat="1" ht="19.5" customHeight="1">
      <c r="A601" s="6" t="s">
        <v>38</v>
      </c>
      <c r="C601" s="8" t="s">
        <v>39</v>
      </c>
      <c r="D601" s="9">
        <v>3</v>
      </c>
    </row>
    <row r="602" spans="3:4" s="6" customFormat="1" ht="19.5" customHeight="1">
      <c r="C602" s="8" t="s">
        <v>40</v>
      </c>
      <c r="D602" s="9" t="str">
        <f ca="1">INDIRECT(ADDRESS(3+D601,3))</f>
        <v>Player 3</v>
      </c>
    </row>
    <row r="603" s="6" customFormat="1" ht="19.5" customHeight="1"/>
    <row r="604" spans="1:7" s="6" customFormat="1" ht="19.5" customHeight="1">
      <c r="A604" s="10" t="s">
        <v>43</v>
      </c>
      <c r="B604" s="17" t="s">
        <v>5</v>
      </c>
      <c r="C604" s="12" t="s">
        <v>11</v>
      </c>
      <c r="D604" s="10" t="s">
        <v>10</v>
      </c>
      <c r="E604" s="11" t="s">
        <v>3</v>
      </c>
      <c r="F604" s="10" t="s">
        <v>4</v>
      </c>
      <c r="G604" s="6" t="s">
        <v>41</v>
      </c>
    </row>
    <row r="605" spans="1:7" s="6" customFormat="1" ht="19.5" customHeight="1">
      <c r="A605" s="10">
        <v>1</v>
      </c>
      <c r="B605" s="12">
        <f>IF(G605=$E$2+1,0,IF(G605&lt;$E$2+1,G605,$E$2+$E$2+2-G605))</f>
        <v>3</v>
      </c>
      <c r="C605" s="12" t="str">
        <f ca="1">IF(G605=$E$2+1,D602,INDIRECT(ADDRESS(4+MOD(IF(G605&lt;$E$2+1,G605,$E$2+$E$2+2-G605)-A605+2*$E$2+1,2*$E$2+1),3)))</f>
        <v>Player 3</v>
      </c>
      <c r="D605" s="10" t="str">
        <f aca="true" ca="1" t="shared" si="4" ref="D605:D629">IF(G605=$E$2+1,$F$3,INDIRECT(ADDRESS(4+MOD(IF(G605&lt;$E$2+1,$E$2+$E$2+2-G605,G605)-A605+2*$E$2+1,2*$E$2+1),3)))</f>
        <v>Player 23</v>
      </c>
      <c r="E605" s="11"/>
      <c r="F605" s="10"/>
      <c r="G605" s="6">
        <f>1+MOD(A605+D601-2,2*$E$2+1)</f>
        <v>3</v>
      </c>
    </row>
    <row r="606" spans="1:7" s="6" customFormat="1" ht="19.5" customHeight="1">
      <c r="A606" s="10">
        <v>2</v>
      </c>
      <c r="B606" s="12">
        <f aca="true" t="shared" si="5" ref="B606:B629">IF(G606=$E$2+1,0,IF(G606&lt;$E$2+1,G606,$E$2+$E$2+2-G606))</f>
        <v>4</v>
      </c>
      <c r="C606" s="12" t="str">
        <f ca="1">IF(G606=$E$2+1,D602,INDIRECT(ADDRESS(4+MOD(IF(G606&lt;$E$2+1,G606,$E$2+$E$2+2-G606)-A606+2*$E$2+1,2*$E$2+1),3)))</f>
        <v>Player 3</v>
      </c>
      <c r="D606" s="10" t="str">
        <f ca="1" t="shared" si="4"/>
        <v>Player 21</v>
      </c>
      <c r="E606" s="11"/>
      <c r="F606" s="10"/>
      <c r="G606" s="6">
        <f>1+MOD(A606+D601-2,2*$E$2+1)</f>
        <v>4</v>
      </c>
    </row>
    <row r="607" spans="1:7" s="6" customFormat="1" ht="19.5" customHeight="1">
      <c r="A607" s="10">
        <v>3</v>
      </c>
      <c r="B607" s="12">
        <f t="shared" si="5"/>
        <v>5</v>
      </c>
      <c r="C607" s="12" t="str">
        <f ca="1">IF(G607=$E$2+1,D602,INDIRECT(ADDRESS(4+MOD(IF(G607&lt;$E$2+1,G607,$E$2+$E$2+2-G607)-A607+2*$E$2+1,2*$E$2+1),3)))</f>
        <v>Player 3</v>
      </c>
      <c r="D607" s="10" t="str">
        <f ca="1" t="shared" si="4"/>
        <v>Player 19</v>
      </c>
      <c r="E607" s="10"/>
      <c r="F607" s="10"/>
      <c r="G607" s="6">
        <f>1+MOD(A607+D601-2,2*$E$2+1)</f>
        <v>5</v>
      </c>
    </row>
    <row r="608" spans="1:7" s="6" customFormat="1" ht="19.5" customHeight="1">
      <c r="A608" s="10">
        <v>4</v>
      </c>
      <c r="B608" s="12">
        <f t="shared" si="5"/>
        <v>6</v>
      </c>
      <c r="C608" s="12" t="str">
        <f ca="1">IF(G608=$E$2+1,D602,INDIRECT(ADDRESS(4+MOD(IF(G608&lt;$E$2+1,G608,$E$2+$E$2+2-G608)-A608+2*$E$2+1,2*$E$2+1),3)))</f>
        <v>Player 3</v>
      </c>
      <c r="D608" s="10" t="str">
        <f ca="1" t="shared" si="4"/>
        <v>Player 17</v>
      </c>
      <c r="E608" s="10"/>
      <c r="F608" s="10"/>
      <c r="G608" s="6">
        <f>1+MOD(A608+D601-2,2*$E$2+1)</f>
        <v>6</v>
      </c>
    </row>
    <row r="609" spans="1:7" s="6" customFormat="1" ht="19.5" customHeight="1">
      <c r="A609" s="10">
        <v>5</v>
      </c>
      <c r="B609" s="12">
        <f t="shared" si="5"/>
        <v>7</v>
      </c>
      <c r="C609" s="12" t="str">
        <f ca="1">IF(G609=$E$2+1,D602,INDIRECT(ADDRESS(4+MOD(IF(G609&lt;$E$2+1,G609,$E$2+$E$2+2-G609)-A609+2*$E$2+1,2*$E$2+1),3)))</f>
        <v>Player 3</v>
      </c>
      <c r="D609" s="10" t="str">
        <f ca="1" t="shared" si="4"/>
        <v>Player 15</v>
      </c>
      <c r="E609" s="10"/>
      <c r="F609" s="10"/>
      <c r="G609" s="6">
        <f>1+MOD(A609+D601-2,2*$E$2+1)</f>
        <v>7</v>
      </c>
    </row>
    <row r="610" spans="1:7" s="6" customFormat="1" ht="19.5" customHeight="1">
      <c r="A610" s="10">
        <v>6</v>
      </c>
      <c r="B610" s="12">
        <f t="shared" si="5"/>
        <v>8</v>
      </c>
      <c r="C610" s="12" t="str">
        <f ca="1">IF(G610=$E$2+1,D602,INDIRECT(ADDRESS(4+MOD(IF(G610&lt;$E$2+1,G610,$E$2+$E$2+2-G610)-A610+2*$E$2+1,2*$E$2+1),3)))</f>
        <v>Player 3</v>
      </c>
      <c r="D610" s="10" t="str">
        <f ca="1" t="shared" si="4"/>
        <v>Player 13</v>
      </c>
      <c r="E610" s="10"/>
      <c r="F610" s="10"/>
      <c r="G610" s="6">
        <f>1+MOD(A610+D601-2,2*$E$2+1)</f>
        <v>8</v>
      </c>
    </row>
    <row r="611" spans="1:7" s="6" customFormat="1" ht="19.5" customHeight="1">
      <c r="A611" s="10">
        <v>7</v>
      </c>
      <c r="B611" s="12">
        <f t="shared" si="5"/>
        <v>9</v>
      </c>
      <c r="C611" s="12" t="str">
        <f ca="1">IF(G611=$E$2+1,D602,INDIRECT(ADDRESS(4+MOD(IF(G611&lt;$E$2+1,G611,$E$2+$E$2+2-G611)-A611+2*$E$2+1,2*$E$2+1),3)))</f>
        <v>Player 3</v>
      </c>
      <c r="D611" s="10" t="str">
        <f ca="1" t="shared" si="4"/>
        <v>Player 11</v>
      </c>
      <c r="E611" s="10"/>
      <c r="F611" s="10"/>
      <c r="G611" s="6">
        <f>1+MOD(A611+D601-2,2*$E$2+1)</f>
        <v>9</v>
      </c>
    </row>
    <row r="612" spans="1:7" s="6" customFormat="1" ht="19.5" customHeight="1">
      <c r="A612" s="10">
        <v>8</v>
      </c>
      <c r="B612" s="12">
        <f t="shared" si="5"/>
        <v>10</v>
      </c>
      <c r="C612" s="12" t="str">
        <f ca="1">IF(G612=$E$2+1,D602,INDIRECT(ADDRESS(4+MOD(IF(G612&lt;$E$2+1,G612,$E$2+$E$2+2-G612)-A612+2*$E$2+1,2*$E$2+1),3)))</f>
        <v>Player 3</v>
      </c>
      <c r="D612" s="10" t="str">
        <f ca="1" t="shared" si="4"/>
        <v>Player 9</v>
      </c>
      <c r="E612" s="10"/>
      <c r="F612" s="10"/>
      <c r="G612" s="6">
        <f>1+MOD(A612+D601-2,2*$E$2+1)</f>
        <v>10</v>
      </c>
    </row>
    <row r="613" spans="1:7" s="6" customFormat="1" ht="19.5" customHeight="1">
      <c r="A613" s="10">
        <v>9</v>
      </c>
      <c r="B613" s="12">
        <f t="shared" si="5"/>
        <v>11</v>
      </c>
      <c r="C613" s="12" t="str">
        <f ca="1">IF(G613=$E$2+1,D602,INDIRECT(ADDRESS(4+MOD(IF(G613&lt;$E$2+1,G613,$E$2+$E$2+2-G613)-A613+2*$E$2+1,2*$E$2+1),3)))</f>
        <v>Player 3</v>
      </c>
      <c r="D613" s="10" t="str">
        <f ca="1" t="shared" si="4"/>
        <v>Player 7</v>
      </c>
      <c r="E613" s="10"/>
      <c r="F613" s="10"/>
      <c r="G613" s="6">
        <f>1+MOD(A613+D601-2,2*$E$2+1)</f>
        <v>11</v>
      </c>
    </row>
    <row r="614" spans="1:7" s="6" customFormat="1" ht="19.5" customHeight="1">
      <c r="A614" s="10">
        <v>10</v>
      </c>
      <c r="B614" s="12">
        <f t="shared" si="5"/>
        <v>12</v>
      </c>
      <c r="C614" s="12" t="str">
        <f ca="1">IF(G614=$E$2+1,D602,INDIRECT(ADDRESS(4+MOD(IF(G614&lt;$E$2+1,G614,$E$2+$E$2+2-G614)-A614+2*$E$2+1,2*$E$2+1),3)))</f>
        <v>Player 3</v>
      </c>
      <c r="D614" s="10" t="str">
        <f ca="1" t="shared" si="4"/>
        <v>Player 5</v>
      </c>
      <c r="E614" s="10"/>
      <c r="F614" s="10"/>
      <c r="G614" s="6">
        <f>1+MOD(A614+D601-2,2*$E$2+1)</f>
        <v>12</v>
      </c>
    </row>
    <row r="615" spans="1:7" s="6" customFormat="1" ht="19.5" customHeight="1">
      <c r="A615" s="10">
        <v>11</v>
      </c>
      <c r="B615" s="12">
        <f t="shared" si="5"/>
        <v>0</v>
      </c>
      <c r="C615" s="12" t="str">
        <f ca="1">IF(G615=$E$2+1,D602,INDIRECT(ADDRESS(4+MOD(IF(G615&lt;$E$2+1,G615,$E$2+$E$2+2-G615)-A615+2*$E$2+1,2*$E$2+1),3)))</f>
        <v>Player 3</v>
      </c>
      <c r="D615" s="10" t="str">
        <f ca="1" t="shared" si="4"/>
        <v>Rest</v>
      </c>
      <c r="E615" s="10"/>
      <c r="F615" s="10"/>
      <c r="G615" s="6">
        <f>1+MOD(A615+D601-2,2*$E$2+1)</f>
        <v>13</v>
      </c>
    </row>
    <row r="616" spans="1:7" s="6" customFormat="1" ht="19.5" customHeight="1">
      <c r="A616" s="10">
        <v>12</v>
      </c>
      <c r="B616" s="12">
        <f t="shared" si="5"/>
        <v>12</v>
      </c>
      <c r="C616" s="12" t="str">
        <f ca="1">IF(G616=$E$2+1,D602,INDIRECT(ADDRESS(4+MOD(IF(G616&lt;$E$2+1,G616,$E$2+$E$2+2-G616)-A616+2*$E$2+1,2*$E$2+1),3)))</f>
        <v>Player 1</v>
      </c>
      <c r="D616" s="10" t="str">
        <f ca="1" t="shared" si="4"/>
        <v>Player 3</v>
      </c>
      <c r="E616" s="10"/>
      <c r="F616" s="10"/>
      <c r="G616" s="6">
        <f>1+MOD(A616+D601-2,2*$E$2+1)</f>
        <v>14</v>
      </c>
    </row>
    <row r="617" spans="1:7" s="6" customFormat="1" ht="19.5" customHeight="1">
      <c r="A617" s="10">
        <v>13</v>
      </c>
      <c r="B617" s="12">
        <f t="shared" si="5"/>
        <v>11</v>
      </c>
      <c r="C617" s="12" t="str">
        <f ca="1">IF(G617=$E$2+1,D602,INDIRECT(ADDRESS(4+MOD(IF(G617&lt;$E$2+1,G617,$E$2+$E$2+2-G617)-A617+2*$E$2+1,2*$E$2+1),3)))</f>
        <v>Player 24</v>
      </c>
      <c r="D617" s="10" t="str">
        <f ca="1" t="shared" si="4"/>
        <v>Player 3</v>
      </c>
      <c r="E617" s="10"/>
      <c r="F617" s="10"/>
      <c r="G617" s="6">
        <f>1+MOD(A617+D601-2,2*$E$2+1)</f>
        <v>15</v>
      </c>
    </row>
    <row r="618" spans="1:7" s="6" customFormat="1" ht="19.5" customHeight="1">
      <c r="A618" s="10">
        <v>14</v>
      </c>
      <c r="B618" s="12">
        <f t="shared" si="5"/>
        <v>10</v>
      </c>
      <c r="C618" s="12" t="str">
        <f ca="1">IF(G618=$E$2+1,D602,INDIRECT(ADDRESS(4+MOD(IF(G618&lt;$E$2+1,G618,$E$2+$E$2+2-G618)-A618+2*$E$2+1,2*$E$2+1),3)))</f>
        <v>Player 22</v>
      </c>
      <c r="D618" s="10" t="str">
        <f ca="1" t="shared" si="4"/>
        <v>Player 3</v>
      </c>
      <c r="E618" s="10"/>
      <c r="F618" s="10"/>
      <c r="G618" s="6">
        <f>1+MOD(A618+D601-2,2*$E$2+1)</f>
        <v>16</v>
      </c>
    </row>
    <row r="619" spans="1:7" s="6" customFormat="1" ht="19.5" customHeight="1">
      <c r="A619" s="10">
        <v>15</v>
      </c>
      <c r="B619" s="12">
        <f t="shared" si="5"/>
        <v>9</v>
      </c>
      <c r="C619" s="12" t="str">
        <f ca="1">IF(G619=$E$2+1,D602,INDIRECT(ADDRESS(4+MOD(IF(G619&lt;$E$2+1,G619,$E$2+$E$2+2-G619)-A619+2*$E$2+1,2*$E$2+1),3)))</f>
        <v>Player 20</v>
      </c>
      <c r="D619" s="10" t="str">
        <f ca="1" t="shared" si="4"/>
        <v>Player 3</v>
      </c>
      <c r="E619" s="10"/>
      <c r="F619" s="10"/>
      <c r="G619" s="6">
        <f>1+MOD(A619+D601-2,2*$E$2+1)</f>
        <v>17</v>
      </c>
    </row>
    <row r="620" spans="1:7" s="6" customFormat="1" ht="19.5" customHeight="1">
      <c r="A620" s="10">
        <v>16</v>
      </c>
      <c r="B620" s="12">
        <f t="shared" si="5"/>
        <v>8</v>
      </c>
      <c r="C620" s="12" t="str">
        <f ca="1">IF(G620=$E$2+1,D602,INDIRECT(ADDRESS(4+MOD(IF(G620&lt;$E$2+1,G620,$E$2+$E$2+2-G620)-A620+2*$E$2+1,2*$E$2+1),3)))</f>
        <v>Player 18</v>
      </c>
      <c r="D620" s="10" t="str">
        <f ca="1" t="shared" si="4"/>
        <v>Player 3</v>
      </c>
      <c r="E620" s="10"/>
      <c r="F620" s="10"/>
      <c r="G620" s="6">
        <f>1+MOD(A620+D601-2,2*$E$2+1)</f>
        <v>18</v>
      </c>
    </row>
    <row r="621" spans="1:7" s="6" customFormat="1" ht="19.5" customHeight="1">
      <c r="A621" s="10">
        <v>17</v>
      </c>
      <c r="B621" s="12">
        <f t="shared" si="5"/>
        <v>7</v>
      </c>
      <c r="C621" s="12" t="str">
        <f ca="1">IF(G621=$E$2+1,D602,INDIRECT(ADDRESS(4+MOD(IF(G621&lt;$E$2+1,G621,$E$2+$E$2+2-G621)-A621+2*$E$2+1,2*$E$2+1),3)))</f>
        <v>Player 16</v>
      </c>
      <c r="D621" s="10" t="str">
        <f ca="1" t="shared" si="4"/>
        <v>Player 3</v>
      </c>
      <c r="E621" s="10"/>
      <c r="F621" s="10"/>
      <c r="G621" s="6">
        <f>1+MOD(A621+D601-2,2*$E$2+1)</f>
        <v>19</v>
      </c>
    </row>
    <row r="622" spans="1:7" s="6" customFormat="1" ht="19.5" customHeight="1">
      <c r="A622" s="10">
        <v>18</v>
      </c>
      <c r="B622" s="12">
        <f t="shared" si="5"/>
        <v>6</v>
      </c>
      <c r="C622" s="12" t="str">
        <f ca="1">IF(G622=$E$2+1,D602,INDIRECT(ADDRESS(4+MOD(IF(G622&lt;$E$2+1,G622,$E$2+$E$2+2-G622)-A622+2*$E$2+1,2*$E$2+1),3)))</f>
        <v>Player 14</v>
      </c>
      <c r="D622" s="10" t="str">
        <f ca="1" t="shared" si="4"/>
        <v>Player 3</v>
      </c>
      <c r="E622" s="10"/>
      <c r="F622" s="10"/>
      <c r="G622" s="6">
        <f>1+MOD(A622+D601-2,2*$E$2+1)</f>
        <v>20</v>
      </c>
    </row>
    <row r="623" spans="1:7" s="6" customFormat="1" ht="19.5" customHeight="1">
      <c r="A623" s="10">
        <v>19</v>
      </c>
      <c r="B623" s="12">
        <f t="shared" si="5"/>
        <v>5</v>
      </c>
      <c r="C623" s="12" t="str">
        <f ca="1">IF(G623=$E$2+1,D602,INDIRECT(ADDRESS(4+MOD(IF(G623&lt;$E$2+1,G623,$E$2+$E$2+2-G623)-A623+2*$E$2+1,2*$E$2+1),3)))</f>
        <v>Player 12</v>
      </c>
      <c r="D623" s="10" t="str">
        <f ca="1" t="shared" si="4"/>
        <v>Player 3</v>
      </c>
      <c r="E623" s="10"/>
      <c r="F623" s="10"/>
      <c r="G623" s="6">
        <f>1+MOD(A623+D601-2,2*$E$2+1)</f>
        <v>21</v>
      </c>
    </row>
    <row r="624" spans="1:7" s="6" customFormat="1" ht="19.5" customHeight="1">
      <c r="A624" s="10">
        <v>20</v>
      </c>
      <c r="B624" s="12">
        <f t="shared" si="5"/>
        <v>4</v>
      </c>
      <c r="C624" s="12" t="str">
        <f ca="1">IF(G624=$E$2+1,D602,INDIRECT(ADDRESS(4+MOD(IF(G624&lt;$E$2+1,G624,$E$2+$E$2+2-G624)-A624+2*$E$2+1,2*$E$2+1),3)))</f>
        <v>Player 10</v>
      </c>
      <c r="D624" s="10" t="str">
        <f ca="1" t="shared" si="4"/>
        <v>Player 3</v>
      </c>
      <c r="E624" s="10"/>
      <c r="F624" s="10"/>
      <c r="G624" s="6">
        <f>1+MOD(A624+D601-2,2*$E$2+1)</f>
        <v>22</v>
      </c>
    </row>
    <row r="625" spans="1:7" s="6" customFormat="1" ht="19.5" customHeight="1">
      <c r="A625" s="10">
        <v>21</v>
      </c>
      <c r="B625" s="12">
        <f t="shared" si="5"/>
        <v>3</v>
      </c>
      <c r="C625" s="12" t="str">
        <f ca="1">IF(G625=$E$2+1,D602,INDIRECT(ADDRESS(4+MOD(IF(G625&lt;$E$2+1,G625,$E$2+$E$2+2-G625)-A625+2*$E$2+1,2*$E$2+1),3)))</f>
        <v>Player 8</v>
      </c>
      <c r="D625" s="10" t="str">
        <f ca="1" t="shared" si="4"/>
        <v>Player 3</v>
      </c>
      <c r="E625" s="10"/>
      <c r="F625" s="10"/>
      <c r="G625" s="6">
        <f>1+MOD(A625+D601-2,2*$E$2+1)</f>
        <v>23</v>
      </c>
    </row>
    <row r="626" spans="1:7" s="6" customFormat="1" ht="19.5" customHeight="1">
      <c r="A626" s="10">
        <v>22</v>
      </c>
      <c r="B626" s="12">
        <f t="shared" si="5"/>
        <v>2</v>
      </c>
      <c r="C626" s="12" t="str">
        <f ca="1">IF(G626=$E$2+1,D602,INDIRECT(ADDRESS(4+MOD(IF(G626&lt;$E$2+1,G626,$E$2+$E$2+2-G626)-A626+2*$E$2+1,2*$E$2+1),3)))</f>
        <v>Player 6</v>
      </c>
      <c r="D626" s="10" t="str">
        <f ca="1" t="shared" si="4"/>
        <v>Player 3</v>
      </c>
      <c r="E626" s="10"/>
      <c r="F626" s="10"/>
      <c r="G626" s="6">
        <f>1+MOD(A626+D601-2,2*$E$2+1)</f>
        <v>24</v>
      </c>
    </row>
    <row r="627" spans="1:7" s="6" customFormat="1" ht="19.5" customHeight="1">
      <c r="A627" s="10">
        <v>23</v>
      </c>
      <c r="B627" s="12">
        <f t="shared" si="5"/>
        <v>1</v>
      </c>
      <c r="C627" s="12" t="str">
        <f ca="1">IF(G627=$E$2+1,D602,INDIRECT(ADDRESS(4+MOD(IF(G627&lt;$E$2+1,G627,$E$2+$E$2+2-G627)-A627+2*$E$2+1,2*$E$2+1),3)))</f>
        <v>Player 4</v>
      </c>
      <c r="D627" s="10" t="str">
        <f ca="1" t="shared" si="4"/>
        <v>Player 3</v>
      </c>
      <c r="E627" s="10"/>
      <c r="F627" s="10"/>
      <c r="G627" s="6">
        <f>1+MOD(A627+D601-2,2*$E$2+1)</f>
        <v>25</v>
      </c>
    </row>
    <row r="628" spans="1:7" s="6" customFormat="1" ht="19.5" customHeight="1">
      <c r="A628" s="10">
        <v>24</v>
      </c>
      <c r="B628" s="12">
        <f t="shared" si="5"/>
        <v>1</v>
      </c>
      <c r="C628" s="12" t="str">
        <f ca="1">IF(G628=$E$2+1,D602,INDIRECT(ADDRESS(4+MOD(IF(G628&lt;$E$2+1,G628,$E$2+$E$2+2-G628)-A628+2*$E$2+1,2*$E$2+1),3)))</f>
        <v>Player 3</v>
      </c>
      <c r="D628" s="10" t="str">
        <f ca="1" t="shared" si="4"/>
        <v>Player 2</v>
      </c>
      <c r="E628" s="10"/>
      <c r="F628" s="10"/>
      <c r="G628" s="6">
        <f>1+MOD(A628+D601-2,2*$E$2+1)</f>
        <v>1</v>
      </c>
    </row>
    <row r="629" spans="1:7" s="6" customFormat="1" ht="19.5" customHeight="1">
      <c r="A629" s="10">
        <v>25</v>
      </c>
      <c r="B629" s="12">
        <f t="shared" si="5"/>
        <v>2</v>
      </c>
      <c r="C629" s="12" t="str">
        <f ca="1">IF(G629=$E$2+1,D602,INDIRECT(ADDRESS(4+MOD(IF(G629&lt;$E$2+1,G629,$E$2+$E$2+2-G629)-A629+2*$E$2+1,2*$E$2+1),3)))</f>
        <v>Player 3</v>
      </c>
      <c r="D629" s="10" t="str">
        <f ca="1" t="shared" si="4"/>
        <v>Player 25 or Rest</v>
      </c>
      <c r="E629" s="10"/>
      <c r="F629" s="10"/>
      <c r="G629" s="6">
        <f>1+MOD(A629+D601-2,2*$E$2+1)</f>
        <v>2</v>
      </c>
    </row>
    <row r="630" s="6" customFormat="1" ht="19.5" customHeight="1">
      <c r="F630" s="7"/>
    </row>
    <row r="631" s="6" customFormat="1" ht="19.5" customHeight="1">
      <c r="F631" s="7"/>
    </row>
    <row r="632" s="6" customFormat="1" ht="19.5" customHeight="1">
      <c r="F632" s="7"/>
    </row>
    <row r="633" s="6" customFormat="1" ht="19.5" customHeight="1">
      <c r="F633" s="7"/>
    </row>
    <row r="634" spans="1:4" s="6" customFormat="1" ht="19.5" customHeight="1">
      <c r="A634" s="6" t="s">
        <v>38</v>
      </c>
      <c r="C634" s="8" t="s">
        <v>39</v>
      </c>
      <c r="D634" s="9">
        <v>4</v>
      </c>
    </row>
    <row r="635" spans="3:4" s="6" customFormat="1" ht="19.5" customHeight="1">
      <c r="C635" s="8" t="s">
        <v>40</v>
      </c>
      <c r="D635" s="9" t="str">
        <f ca="1">INDIRECT(ADDRESS(3+D634,3))</f>
        <v>Player 4</v>
      </c>
    </row>
    <row r="636" s="6" customFormat="1" ht="19.5" customHeight="1"/>
    <row r="637" spans="1:7" s="6" customFormat="1" ht="19.5" customHeight="1">
      <c r="A637" s="10" t="s">
        <v>43</v>
      </c>
      <c r="B637" s="17" t="s">
        <v>5</v>
      </c>
      <c r="C637" s="12" t="s">
        <v>11</v>
      </c>
      <c r="D637" s="10" t="s">
        <v>10</v>
      </c>
      <c r="E637" s="11" t="s">
        <v>3</v>
      </c>
      <c r="F637" s="10" t="s">
        <v>4</v>
      </c>
      <c r="G637" s="6" t="s">
        <v>41</v>
      </c>
    </row>
    <row r="638" spans="1:7" s="6" customFormat="1" ht="19.5" customHeight="1">
      <c r="A638" s="10">
        <v>1</v>
      </c>
      <c r="B638" s="12">
        <f>IF(G638=$E$2+1,0,IF(G638&lt;$E$2+1,G638,$E$2+$E$2+2-G638))</f>
        <v>4</v>
      </c>
      <c r="C638" s="12" t="str">
        <f ca="1">IF(G638=$E$2+1,D635,INDIRECT(ADDRESS(4+MOD(IF(G638&lt;$E$2+1,G638,$E$2+$E$2+2-G638)-A638+2*$E$2+1,2*$E$2+1),3)))</f>
        <v>Player 4</v>
      </c>
      <c r="D638" s="10" t="str">
        <f aca="true" ca="1" t="shared" si="6" ref="D638:D662">IF(G638=$E$2+1,$F$3,INDIRECT(ADDRESS(4+MOD(IF(G638&lt;$E$2+1,$E$2+$E$2+2-G638,G638)-A638+2*$E$2+1,2*$E$2+1),3)))</f>
        <v>Player 22</v>
      </c>
      <c r="E638" s="11"/>
      <c r="F638" s="10"/>
      <c r="G638" s="6">
        <f>1+MOD(A638+D634-2,2*$E$2+1)</f>
        <v>4</v>
      </c>
    </row>
    <row r="639" spans="1:7" s="6" customFormat="1" ht="19.5" customHeight="1">
      <c r="A639" s="10">
        <v>2</v>
      </c>
      <c r="B639" s="12">
        <f aca="true" t="shared" si="7" ref="B639:B662">IF(G639=$E$2+1,0,IF(G639&lt;$E$2+1,G639,$E$2+$E$2+2-G639))</f>
        <v>5</v>
      </c>
      <c r="C639" s="12" t="str">
        <f ca="1">IF(G639=$E$2+1,D635,INDIRECT(ADDRESS(4+MOD(IF(G639&lt;$E$2+1,G639,$E$2+$E$2+2-G639)-A639+2*$E$2+1,2*$E$2+1),3)))</f>
        <v>Player 4</v>
      </c>
      <c r="D639" s="10" t="str">
        <f ca="1" t="shared" si="6"/>
        <v>Player 20</v>
      </c>
      <c r="E639" s="11"/>
      <c r="F639" s="10"/>
      <c r="G639" s="6">
        <f>1+MOD(A639+D634-2,2*$E$2+1)</f>
        <v>5</v>
      </c>
    </row>
    <row r="640" spans="1:7" s="6" customFormat="1" ht="19.5" customHeight="1">
      <c r="A640" s="10">
        <v>3</v>
      </c>
      <c r="B640" s="12">
        <f t="shared" si="7"/>
        <v>6</v>
      </c>
      <c r="C640" s="12" t="str">
        <f ca="1">IF(G640=$E$2+1,D635,INDIRECT(ADDRESS(4+MOD(IF(G640&lt;$E$2+1,G640,$E$2+$E$2+2-G640)-A640+2*$E$2+1,2*$E$2+1),3)))</f>
        <v>Player 4</v>
      </c>
      <c r="D640" s="10" t="str">
        <f ca="1" t="shared" si="6"/>
        <v>Player 18</v>
      </c>
      <c r="E640" s="10"/>
      <c r="F640" s="10"/>
      <c r="G640" s="6">
        <f>1+MOD(A640+D634-2,2*$E$2+1)</f>
        <v>6</v>
      </c>
    </row>
    <row r="641" spans="1:7" s="6" customFormat="1" ht="19.5" customHeight="1">
      <c r="A641" s="10">
        <v>4</v>
      </c>
      <c r="B641" s="12">
        <f t="shared" si="7"/>
        <v>7</v>
      </c>
      <c r="C641" s="12" t="str">
        <f ca="1">IF(G641=$E$2+1,D635,INDIRECT(ADDRESS(4+MOD(IF(G641&lt;$E$2+1,G641,$E$2+$E$2+2-G641)-A641+2*$E$2+1,2*$E$2+1),3)))</f>
        <v>Player 4</v>
      </c>
      <c r="D641" s="10" t="str">
        <f ca="1" t="shared" si="6"/>
        <v>Player 16</v>
      </c>
      <c r="E641" s="10"/>
      <c r="F641" s="10"/>
      <c r="G641" s="6">
        <f>1+MOD(A641+D634-2,2*$E$2+1)</f>
        <v>7</v>
      </c>
    </row>
    <row r="642" spans="1:7" s="6" customFormat="1" ht="19.5" customHeight="1">
      <c r="A642" s="10">
        <v>5</v>
      </c>
      <c r="B642" s="12">
        <f t="shared" si="7"/>
        <v>8</v>
      </c>
      <c r="C642" s="12" t="str">
        <f ca="1">IF(G642=$E$2+1,D635,INDIRECT(ADDRESS(4+MOD(IF(G642&lt;$E$2+1,G642,$E$2+$E$2+2-G642)-A642+2*$E$2+1,2*$E$2+1),3)))</f>
        <v>Player 4</v>
      </c>
      <c r="D642" s="10" t="str">
        <f ca="1" t="shared" si="6"/>
        <v>Player 14</v>
      </c>
      <c r="E642" s="10"/>
      <c r="F642" s="10"/>
      <c r="G642" s="6">
        <f>1+MOD(A642+D634-2,2*$E$2+1)</f>
        <v>8</v>
      </c>
    </row>
    <row r="643" spans="1:7" s="6" customFormat="1" ht="19.5" customHeight="1">
      <c r="A643" s="10">
        <v>6</v>
      </c>
      <c r="B643" s="12">
        <f t="shared" si="7"/>
        <v>9</v>
      </c>
      <c r="C643" s="12" t="str">
        <f ca="1">IF(G643=$E$2+1,D635,INDIRECT(ADDRESS(4+MOD(IF(G643&lt;$E$2+1,G643,$E$2+$E$2+2-G643)-A643+2*$E$2+1,2*$E$2+1),3)))</f>
        <v>Player 4</v>
      </c>
      <c r="D643" s="10" t="str">
        <f ca="1" t="shared" si="6"/>
        <v>Player 12</v>
      </c>
      <c r="E643" s="10"/>
      <c r="F643" s="10"/>
      <c r="G643" s="6">
        <f>1+MOD(A643+D634-2,2*$E$2+1)</f>
        <v>9</v>
      </c>
    </row>
    <row r="644" spans="1:7" s="6" customFormat="1" ht="19.5" customHeight="1">
      <c r="A644" s="10">
        <v>7</v>
      </c>
      <c r="B644" s="12">
        <f t="shared" si="7"/>
        <v>10</v>
      </c>
      <c r="C644" s="12" t="str">
        <f ca="1">IF(G644=$E$2+1,D635,INDIRECT(ADDRESS(4+MOD(IF(G644&lt;$E$2+1,G644,$E$2+$E$2+2-G644)-A644+2*$E$2+1,2*$E$2+1),3)))</f>
        <v>Player 4</v>
      </c>
      <c r="D644" s="10" t="str">
        <f ca="1" t="shared" si="6"/>
        <v>Player 10</v>
      </c>
      <c r="E644" s="10"/>
      <c r="F644" s="10"/>
      <c r="G644" s="6">
        <f>1+MOD(A644+D634-2,2*$E$2+1)</f>
        <v>10</v>
      </c>
    </row>
    <row r="645" spans="1:7" s="6" customFormat="1" ht="19.5" customHeight="1">
      <c r="A645" s="10">
        <v>8</v>
      </c>
      <c r="B645" s="12">
        <f t="shared" si="7"/>
        <v>11</v>
      </c>
      <c r="C645" s="12" t="str">
        <f ca="1">IF(G645=$E$2+1,D635,INDIRECT(ADDRESS(4+MOD(IF(G645&lt;$E$2+1,G645,$E$2+$E$2+2-G645)-A645+2*$E$2+1,2*$E$2+1),3)))</f>
        <v>Player 4</v>
      </c>
      <c r="D645" s="10" t="str">
        <f ca="1" t="shared" si="6"/>
        <v>Player 8</v>
      </c>
      <c r="E645" s="10"/>
      <c r="F645" s="10"/>
      <c r="G645" s="6">
        <f>1+MOD(A645+D634-2,2*$E$2+1)</f>
        <v>11</v>
      </c>
    </row>
    <row r="646" spans="1:7" s="6" customFormat="1" ht="19.5" customHeight="1">
      <c r="A646" s="10">
        <v>9</v>
      </c>
      <c r="B646" s="12">
        <f t="shared" si="7"/>
        <v>12</v>
      </c>
      <c r="C646" s="12" t="str">
        <f ca="1">IF(G646=$E$2+1,D635,INDIRECT(ADDRESS(4+MOD(IF(G646&lt;$E$2+1,G646,$E$2+$E$2+2-G646)-A646+2*$E$2+1,2*$E$2+1),3)))</f>
        <v>Player 4</v>
      </c>
      <c r="D646" s="10" t="str">
        <f ca="1" t="shared" si="6"/>
        <v>Player 6</v>
      </c>
      <c r="E646" s="10"/>
      <c r="F646" s="10"/>
      <c r="G646" s="6">
        <f>1+MOD(A646+D634-2,2*$E$2+1)</f>
        <v>12</v>
      </c>
    </row>
    <row r="647" spans="1:7" s="6" customFormat="1" ht="19.5" customHeight="1">
      <c r="A647" s="10">
        <v>10</v>
      </c>
      <c r="B647" s="12">
        <f t="shared" si="7"/>
        <v>0</v>
      </c>
      <c r="C647" s="12" t="str">
        <f ca="1">IF(G647=$E$2+1,D635,INDIRECT(ADDRESS(4+MOD(IF(G647&lt;$E$2+1,G647,$E$2+$E$2+2-G647)-A647+2*$E$2+1,2*$E$2+1),3)))</f>
        <v>Player 4</v>
      </c>
      <c r="D647" s="10" t="str">
        <f ca="1" t="shared" si="6"/>
        <v>Rest</v>
      </c>
      <c r="E647" s="10"/>
      <c r="F647" s="10"/>
      <c r="G647" s="6">
        <f>1+MOD(A647+D634-2,2*$E$2+1)</f>
        <v>13</v>
      </c>
    </row>
    <row r="648" spans="1:7" s="6" customFormat="1" ht="19.5" customHeight="1">
      <c r="A648" s="10">
        <v>11</v>
      </c>
      <c r="B648" s="12">
        <f t="shared" si="7"/>
        <v>12</v>
      </c>
      <c r="C648" s="12" t="str">
        <f ca="1">IF(G648=$E$2+1,D635,INDIRECT(ADDRESS(4+MOD(IF(G648&lt;$E$2+1,G648,$E$2+$E$2+2-G648)-A648+2*$E$2+1,2*$E$2+1),3)))</f>
        <v>Player 2</v>
      </c>
      <c r="D648" s="10" t="str">
        <f ca="1" t="shared" si="6"/>
        <v>Player 4</v>
      </c>
      <c r="E648" s="10"/>
      <c r="F648" s="10"/>
      <c r="G648" s="6">
        <f>1+MOD(A648+D634-2,2*$E$2+1)</f>
        <v>14</v>
      </c>
    </row>
    <row r="649" spans="1:7" s="6" customFormat="1" ht="19.5" customHeight="1">
      <c r="A649" s="10">
        <v>12</v>
      </c>
      <c r="B649" s="12">
        <f t="shared" si="7"/>
        <v>11</v>
      </c>
      <c r="C649" s="12" t="str">
        <f ca="1">IF(G649=$E$2+1,D635,INDIRECT(ADDRESS(4+MOD(IF(G649&lt;$E$2+1,G649,$E$2+$E$2+2-G649)-A649+2*$E$2+1,2*$E$2+1),3)))</f>
        <v>Player 25 or Rest</v>
      </c>
      <c r="D649" s="10" t="str">
        <f ca="1" t="shared" si="6"/>
        <v>Player 4</v>
      </c>
      <c r="E649" s="10"/>
      <c r="F649" s="10"/>
      <c r="G649" s="6">
        <f>1+MOD(A649+D634-2,2*$E$2+1)</f>
        <v>15</v>
      </c>
    </row>
    <row r="650" spans="1:7" s="6" customFormat="1" ht="19.5" customHeight="1">
      <c r="A650" s="10">
        <v>13</v>
      </c>
      <c r="B650" s="12">
        <f t="shared" si="7"/>
        <v>10</v>
      </c>
      <c r="C650" s="12" t="str">
        <f ca="1">IF(G650=$E$2+1,D635,INDIRECT(ADDRESS(4+MOD(IF(G650&lt;$E$2+1,G650,$E$2+$E$2+2-G650)-A650+2*$E$2+1,2*$E$2+1),3)))</f>
        <v>Player 23</v>
      </c>
      <c r="D650" s="10" t="str">
        <f ca="1" t="shared" si="6"/>
        <v>Player 4</v>
      </c>
      <c r="E650" s="10"/>
      <c r="F650" s="10"/>
      <c r="G650" s="6">
        <f>1+MOD(A650+D634-2,2*$E$2+1)</f>
        <v>16</v>
      </c>
    </row>
    <row r="651" spans="1:7" s="6" customFormat="1" ht="19.5" customHeight="1">
      <c r="A651" s="10">
        <v>14</v>
      </c>
      <c r="B651" s="12">
        <f t="shared" si="7"/>
        <v>9</v>
      </c>
      <c r="C651" s="12" t="str">
        <f ca="1">IF(G651=$E$2+1,D635,INDIRECT(ADDRESS(4+MOD(IF(G651&lt;$E$2+1,G651,$E$2+$E$2+2-G651)-A651+2*$E$2+1,2*$E$2+1),3)))</f>
        <v>Player 21</v>
      </c>
      <c r="D651" s="10" t="str">
        <f ca="1" t="shared" si="6"/>
        <v>Player 4</v>
      </c>
      <c r="E651" s="10"/>
      <c r="F651" s="10"/>
      <c r="G651" s="6">
        <f>1+MOD(A651+D634-2,2*$E$2+1)</f>
        <v>17</v>
      </c>
    </row>
    <row r="652" spans="1:7" s="6" customFormat="1" ht="19.5" customHeight="1">
      <c r="A652" s="10">
        <v>15</v>
      </c>
      <c r="B652" s="12">
        <f t="shared" si="7"/>
        <v>8</v>
      </c>
      <c r="C652" s="12" t="str">
        <f ca="1">IF(G652=$E$2+1,D635,INDIRECT(ADDRESS(4+MOD(IF(G652&lt;$E$2+1,G652,$E$2+$E$2+2-G652)-A652+2*$E$2+1,2*$E$2+1),3)))</f>
        <v>Player 19</v>
      </c>
      <c r="D652" s="10" t="str">
        <f ca="1" t="shared" si="6"/>
        <v>Player 4</v>
      </c>
      <c r="E652" s="10"/>
      <c r="F652" s="10"/>
      <c r="G652" s="6">
        <f>1+MOD(A652+D634-2,2*$E$2+1)</f>
        <v>18</v>
      </c>
    </row>
    <row r="653" spans="1:7" s="6" customFormat="1" ht="19.5" customHeight="1">
      <c r="A653" s="10">
        <v>16</v>
      </c>
      <c r="B653" s="12">
        <f t="shared" si="7"/>
        <v>7</v>
      </c>
      <c r="C653" s="12" t="str">
        <f ca="1">IF(G653=$E$2+1,D635,INDIRECT(ADDRESS(4+MOD(IF(G653&lt;$E$2+1,G653,$E$2+$E$2+2-G653)-A653+2*$E$2+1,2*$E$2+1),3)))</f>
        <v>Player 17</v>
      </c>
      <c r="D653" s="10" t="str">
        <f ca="1" t="shared" si="6"/>
        <v>Player 4</v>
      </c>
      <c r="E653" s="10"/>
      <c r="F653" s="10"/>
      <c r="G653" s="6">
        <f>1+MOD(A653+D634-2,2*$E$2+1)</f>
        <v>19</v>
      </c>
    </row>
    <row r="654" spans="1:7" s="6" customFormat="1" ht="19.5" customHeight="1">
      <c r="A654" s="10">
        <v>17</v>
      </c>
      <c r="B654" s="12">
        <f t="shared" si="7"/>
        <v>6</v>
      </c>
      <c r="C654" s="12" t="str">
        <f ca="1">IF(G654=$E$2+1,D635,INDIRECT(ADDRESS(4+MOD(IF(G654&lt;$E$2+1,G654,$E$2+$E$2+2-G654)-A654+2*$E$2+1,2*$E$2+1),3)))</f>
        <v>Player 15</v>
      </c>
      <c r="D654" s="10" t="str">
        <f ca="1" t="shared" si="6"/>
        <v>Player 4</v>
      </c>
      <c r="E654" s="10"/>
      <c r="F654" s="10"/>
      <c r="G654" s="6">
        <f>1+MOD(A654+D634-2,2*$E$2+1)</f>
        <v>20</v>
      </c>
    </row>
    <row r="655" spans="1:7" s="6" customFormat="1" ht="19.5" customHeight="1">
      <c r="A655" s="10">
        <v>18</v>
      </c>
      <c r="B655" s="12">
        <f t="shared" si="7"/>
        <v>5</v>
      </c>
      <c r="C655" s="12" t="str">
        <f ca="1">IF(G655=$E$2+1,D635,INDIRECT(ADDRESS(4+MOD(IF(G655&lt;$E$2+1,G655,$E$2+$E$2+2-G655)-A655+2*$E$2+1,2*$E$2+1),3)))</f>
        <v>Player 13</v>
      </c>
      <c r="D655" s="10" t="str">
        <f ca="1" t="shared" si="6"/>
        <v>Player 4</v>
      </c>
      <c r="E655" s="10"/>
      <c r="F655" s="10"/>
      <c r="G655" s="6">
        <f>1+MOD(A655+D634-2,2*$E$2+1)</f>
        <v>21</v>
      </c>
    </row>
    <row r="656" spans="1:7" s="6" customFormat="1" ht="19.5" customHeight="1">
      <c r="A656" s="10">
        <v>19</v>
      </c>
      <c r="B656" s="12">
        <f t="shared" si="7"/>
        <v>4</v>
      </c>
      <c r="C656" s="12" t="str">
        <f ca="1">IF(G656=$E$2+1,D635,INDIRECT(ADDRESS(4+MOD(IF(G656&lt;$E$2+1,G656,$E$2+$E$2+2-G656)-A656+2*$E$2+1,2*$E$2+1),3)))</f>
        <v>Player 11</v>
      </c>
      <c r="D656" s="10" t="str">
        <f ca="1" t="shared" si="6"/>
        <v>Player 4</v>
      </c>
      <c r="E656" s="10"/>
      <c r="F656" s="10"/>
      <c r="G656" s="6">
        <f>1+MOD(A656+D634-2,2*$E$2+1)</f>
        <v>22</v>
      </c>
    </row>
    <row r="657" spans="1:7" s="6" customFormat="1" ht="19.5" customHeight="1">
      <c r="A657" s="10">
        <v>20</v>
      </c>
      <c r="B657" s="12">
        <f t="shared" si="7"/>
        <v>3</v>
      </c>
      <c r="C657" s="12" t="str">
        <f ca="1">IF(G657=$E$2+1,D635,INDIRECT(ADDRESS(4+MOD(IF(G657&lt;$E$2+1,G657,$E$2+$E$2+2-G657)-A657+2*$E$2+1,2*$E$2+1),3)))</f>
        <v>Player 9</v>
      </c>
      <c r="D657" s="10" t="str">
        <f ca="1" t="shared" si="6"/>
        <v>Player 4</v>
      </c>
      <c r="E657" s="10"/>
      <c r="F657" s="10"/>
      <c r="G657" s="6">
        <f>1+MOD(A657+D634-2,2*$E$2+1)</f>
        <v>23</v>
      </c>
    </row>
    <row r="658" spans="1:7" s="6" customFormat="1" ht="19.5" customHeight="1">
      <c r="A658" s="10">
        <v>21</v>
      </c>
      <c r="B658" s="12">
        <f t="shared" si="7"/>
        <v>2</v>
      </c>
      <c r="C658" s="12" t="str">
        <f ca="1">IF(G658=$E$2+1,D635,INDIRECT(ADDRESS(4+MOD(IF(G658&lt;$E$2+1,G658,$E$2+$E$2+2-G658)-A658+2*$E$2+1,2*$E$2+1),3)))</f>
        <v>Player 7</v>
      </c>
      <c r="D658" s="10" t="str">
        <f ca="1" t="shared" si="6"/>
        <v>Player 4</v>
      </c>
      <c r="E658" s="10"/>
      <c r="F658" s="10"/>
      <c r="G658" s="6">
        <f>1+MOD(A658+D634-2,2*$E$2+1)</f>
        <v>24</v>
      </c>
    </row>
    <row r="659" spans="1:7" s="6" customFormat="1" ht="19.5" customHeight="1">
      <c r="A659" s="10">
        <v>22</v>
      </c>
      <c r="B659" s="12">
        <f t="shared" si="7"/>
        <v>1</v>
      </c>
      <c r="C659" s="12" t="str">
        <f ca="1">IF(G659=$E$2+1,D635,INDIRECT(ADDRESS(4+MOD(IF(G659&lt;$E$2+1,G659,$E$2+$E$2+2-G659)-A659+2*$E$2+1,2*$E$2+1),3)))</f>
        <v>Player 5</v>
      </c>
      <c r="D659" s="10" t="str">
        <f ca="1" t="shared" si="6"/>
        <v>Player 4</v>
      </c>
      <c r="E659" s="10"/>
      <c r="F659" s="10"/>
      <c r="G659" s="6">
        <f>1+MOD(A659+D634-2,2*$E$2+1)</f>
        <v>25</v>
      </c>
    </row>
    <row r="660" spans="1:7" s="6" customFormat="1" ht="19.5" customHeight="1">
      <c r="A660" s="10">
        <v>23</v>
      </c>
      <c r="B660" s="12">
        <f t="shared" si="7"/>
        <v>1</v>
      </c>
      <c r="C660" s="12" t="str">
        <f ca="1">IF(G660=$E$2+1,D635,INDIRECT(ADDRESS(4+MOD(IF(G660&lt;$E$2+1,G660,$E$2+$E$2+2-G660)-A660+2*$E$2+1,2*$E$2+1),3)))</f>
        <v>Player 4</v>
      </c>
      <c r="D660" s="10" t="str">
        <f ca="1" t="shared" si="6"/>
        <v>Player 3</v>
      </c>
      <c r="E660" s="10"/>
      <c r="F660" s="10"/>
      <c r="G660" s="6">
        <f>1+MOD(A660+D634-2,2*$E$2+1)</f>
        <v>1</v>
      </c>
    </row>
    <row r="661" spans="1:7" s="6" customFormat="1" ht="19.5" customHeight="1">
      <c r="A661" s="10">
        <v>24</v>
      </c>
      <c r="B661" s="12">
        <f t="shared" si="7"/>
        <v>2</v>
      </c>
      <c r="C661" s="12" t="str">
        <f ca="1">IF(G661=$E$2+1,D635,INDIRECT(ADDRESS(4+MOD(IF(G661&lt;$E$2+1,G661,$E$2+$E$2+2-G661)-A661+2*$E$2+1,2*$E$2+1),3)))</f>
        <v>Player 4</v>
      </c>
      <c r="D661" s="10" t="str">
        <f ca="1" t="shared" si="6"/>
        <v>Player 1</v>
      </c>
      <c r="E661" s="10"/>
      <c r="F661" s="10"/>
      <c r="G661" s="6">
        <f>1+MOD(A661+D634-2,2*$E$2+1)</f>
        <v>2</v>
      </c>
    </row>
    <row r="662" spans="1:7" s="6" customFormat="1" ht="19.5" customHeight="1">
      <c r="A662" s="10">
        <v>25</v>
      </c>
      <c r="B662" s="12">
        <f t="shared" si="7"/>
        <v>3</v>
      </c>
      <c r="C662" s="12" t="str">
        <f ca="1">IF(G662=$E$2+1,D635,INDIRECT(ADDRESS(4+MOD(IF(G662&lt;$E$2+1,G662,$E$2+$E$2+2-G662)-A662+2*$E$2+1,2*$E$2+1),3)))</f>
        <v>Player 4</v>
      </c>
      <c r="D662" s="10" t="str">
        <f ca="1" t="shared" si="6"/>
        <v>Player 24</v>
      </c>
      <c r="E662" s="10"/>
      <c r="F662" s="10"/>
      <c r="G662" s="6">
        <f>1+MOD(A662+D634-2,2*$E$2+1)</f>
        <v>3</v>
      </c>
    </row>
    <row r="663" s="6" customFormat="1" ht="19.5" customHeight="1">
      <c r="F663" s="7"/>
    </row>
    <row r="664" s="6" customFormat="1" ht="19.5" customHeight="1">
      <c r="F664" s="7"/>
    </row>
    <row r="665" s="6" customFormat="1" ht="19.5" customHeight="1">
      <c r="F665" s="7"/>
    </row>
    <row r="666" s="6" customFormat="1" ht="19.5" customHeight="1">
      <c r="F666" s="7"/>
    </row>
    <row r="667" spans="1:4" s="6" customFormat="1" ht="19.5" customHeight="1">
      <c r="A667" s="6" t="s">
        <v>38</v>
      </c>
      <c r="C667" s="8" t="s">
        <v>39</v>
      </c>
      <c r="D667" s="9">
        <v>5</v>
      </c>
    </row>
    <row r="668" spans="3:4" s="6" customFormat="1" ht="19.5" customHeight="1">
      <c r="C668" s="8" t="s">
        <v>40</v>
      </c>
      <c r="D668" s="9" t="str">
        <f ca="1">INDIRECT(ADDRESS(3+D667,3))</f>
        <v>Player 5</v>
      </c>
    </row>
    <row r="669" s="6" customFormat="1" ht="19.5" customHeight="1"/>
    <row r="670" spans="1:7" s="6" customFormat="1" ht="19.5" customHeight="1">
      <c r="A670" s="10" t="s">
        <v>43</v>
      </c>
      <c r="B670" s="17" t="s">
        <v>5</v>
      </c>
      <c r="C670" s="12" t="s">
        <v>11</v>
      </c>
      <c r="D670" s="10" t="s">
        <v>10</v>
      </c>
      <c r="E670" s="11" t="s">
        <v>3</v>
      </c>
      <c r="F670" s="10" t="s">
        <v>4</v>
      </c>
      <c r="G670" s="6" t="s">
        <v>41</v>
      </c>
    </row>
    <row r="671" spans="1:7" s="6" customFormat="1" ht="19.5" customHeight="1">
      <c r="A671" s="10">
        <v>1</v>
      </c>
      <c r="B671" s="12">
        <f>IF(G671=$E$2+1,0,IF(G671&lt;$E$2+1,G671,$E$2+$E$2+2-G671))</f>
        <v>5</v>
      </c>
      <c r="C671" s="12" t="str">
        <f ca="1">IF(G671=$E$2+1,D668,INDIRECT(ADDRESS(4+MOD(IF(G671&lt;$E$2+1,G671,$E$2+$E$2+2-G671)-A671+2*$E$2+1,2*$E$2+1),3)))</f>
        <v>Player 5</v>
      </c>
      <c r="D671" s="10" t="str">
        <f aca="true" ca="1" t="shared" si="8" ref="D671:D695">IF(G671=$E$2+1,$F$3,INDIRECT(ADDRESS(4+MOD(IF(G671&lt;$E$2+1,$E$2+$E$2+2-G671,G671)-A671+2*$E$2+1,2*$E$2+1),3)))</f>
        <v>Player 21</v>
      </c>
      <c r="E671" s="11"/>
      <c r="F671" s="10"/>
      <c r="G671" s="6">
        <f>1+MOD(A671+D667-2,2*$E$2+1)</f>
        <v>5</v>
      </c>
    </row>
    <row r="672" spans="1:7" s="6" customFormat="1" ht="19.5" customHeight="1">
      <c r="A672" s="10">
        <v>2</v>
      </c>
      <c r="B672" s="12">
        <f aca="true" t="shared" si="9" ref="B672:B695">IF(G672=$E$2+1,0,IF(G672&lt;$E$2+1,G672,$E$2+$E$2+2-G672))</f>
        <v>6</v>
      </c>
      <c r="C672" s="12" t="str">
        <f ca="1">IF(G672=$E$2+1,D668,INDIRECT(ADDRESS(4+MOD(IF(G672&lt;$E$2+1,G672,$E$2+$E$2+2-G672)-A672+2*$E$2+1,2*$E$2+1),3)))</f>
        <v>Player 5</v>
      </c>
      <c r="D672" s="10" t="str">
        <f ca="1" t="shared" si="8"/>
        <v>Player 19</v>
      </c>
      <c r="E672" s="11"/>
      <c r="F672" s="10"/>
      <c r="G672" s="6">
        <f>1+MOD(A672+D667-2,2*$E$2+1)</f>
        <v>6</v>
      </c>
    </row>
    <row r="673" spans="1:7" s="6" customFormat="1" ht="19.5" customHeight="1">
      <c r="A673" s="10">
        <v>3</v>
      </c>
      <c r="B673" s="12">
        <f t="shared" si="9"/>
        <v>7</v>
      </c>
      <c r="C673" s="12" t="str">
        <f ca="1">IF(G673=$E$2+1,D668,INDIRECT(ADDRESS(4+MOD(IF(G673&lt;$E$2+1,G673,$E$2+$E$2+2-G673)-A673+2*$E$2+1,2*$E$2+1),3)))</f>
        <v>Player 5</v>
      </c>
      <c r="D673" s="10" t="str">
        <f ca="1" t="shared" si="8"/>
        <v>Player 17</v>
      </c>
      <c r="E673" s="10"/>
      <c r="F673" s="10"/>
      <c r="G673" s="6">
        <f>1+MOD(A673+D667-2,2*$E$2+1)</f>
        <v>7</v>
      </c>
    </row>
    <row r="674" spans="1:7" s="6" customFormat="1" ht="19.5" customHeight="1">
      <c r="A674" s="10">
        <v>4</v>
      </c>
      <c r="B674" s="12">
        <f t="shared" si="9"/>
        <v>8</v>
      </c>
      <c r="C674" s="12" t="str">
        <f ca="1">IF(G674=$E$2+1,D668,INDIRECT(ADDRESS(4+MOD(IF(G674&lt;$E$2+1,G674,$E$2+$E$2+2-G674)-A674+2*$E$2+1,2*$E$2+1),3)))</f>
        <v>Player 5</v>
      </c>
      <c r="D674" s="10" t="str">
        <f ca="1" t="shared" si="8"/>
        <v>Player 15</v>
      </c>
      <c r="E674" s="10"/>
      <c r="F674" s="10"/>
      <c r="G674" s="6">
        <f>1+MOD(A674+D667-2,2*$E$2+1)</f>
        <v>8</v>
      </c>
    </row>
    <row r="675" spans="1:7" s="6" customFormat="1" ht="19.5" customHeight="1">
      <c r="A675" s="10">
        <v>5</v>
      </c>
      <c r="B675" s="12">
        <f t="shared" si="9"/>
        <v>9</v>
      </c>
      <c r="C675" s="12" t="str">
        <f ca="1">IF(G675=$E$2+1,D668,INDIRECT(ADDRESS(4+MOD(IF(G675&lt;$E$2+1,G675,$E$2+$E$2+2-G675)-A675+2*$E$2+1,2*$E$2+1),3)))</f>
        <v>Player 5</v>
      </c>
      <c r="D675" s="10" t="str">
        <f ca="1" t="shared" si="8"/>
        <v>Player 13</v>
      </c>
      <c r="E675" s="10"/>
      <c r="F675" s="10"/>
      <c r="G675" s="6">
        <f>1+MOD(A675+D667-2,2*$E$2+1)</f>
        <v>9</v>
      </c>
    </row>
    <row r="676" spans="1:7" s="6" customFormat="1" ht="19.5" customHeight="1">
      <c r="A676" s="10">
        <v>6</v>
      </c>
      <c r="B676" s="12">
        <f t="shared" si="9"/>
        <v>10</v>
      </c>
      <c r="C676" s="12" t="str">
        <f ca="1">IF(G676=$E$2+1,D668,INDIRECT(ADDRESS(4+MOD(IF(G676&lt;$E$2+1,G676,$E$2+$E$2+2-G676)-A676+2*$E$2+1,2*$E$2+1),3)))</f>
        <v>Player 5</v>
      </c>
      <c r="D676" s="10" t="str">
        <f ca="1" t="shared" si="8"/>
        <v>Player 11</v>
      </c>
      <c r="E676" s="10"/>
      <c r="F676" s="10"/>
      <c r="G676" s="6">
        <f>1+MOD(A676+D667-2,2*$E$2+1)</f>
        <v>10</v>
      </c>
    </row>
    <row r="677" spans="1:7" s="6" customFormat="1" ht="19.5" customHeight="1">
      <c r="A677" s="10">
        <v>7</v>
      </c>
      <c r="B677" s="12">
        <f t="shared" si="9"/>
        <v>11</v>
      </c>
      <c r="C677" s="12" t="str">
        <f ca="1">IF(G677=$E$2+1,D668,INDIRECT(ADDRESS(4+MOD(IF(G677&lt;$E$2+1,G677,$E$2+$E$2+2-G677)-A677+2*$E$2+1,2*$E$2+1),3)))</f>
        <v>Player 5</v>
      </c>
      <c r="D677" s="10" t="str">
        <f ca="1" t="shared" si="8"/>
        <v>Player 9</v>
      </c>
      <c r="E677" s="10"/>
      <c r="F677" s="10"/>
      <c r="G677" s="6">
        <f>1+MOD(A677+D667-2,2*$E$2+1)</f>
        <v>11</v>
      </c>
    </row>
    <row r="678" spans="1:7" s="6" customFormat="1" ht="19.5" customHeight="1">
      <c r="A678" s="10">
        <v>8</v>
      </c>
      <c r="B678" s="12">
        <f t="shared" si="9"/>
        <v>12</v>
      </c>
      <c r="C678" s="12" t="str">
        <f ca="1">IF(G678=$E$2+1,D668,INDIRECT(ADDRESS(4+MOD(IF(G678&lt;$E$2+1,G678,$E$2+$E$2+2-G678)-A678+2*$E$2+1,2*$E$2+1),3)))</f>
        <v>Player 5</v>
      </c>
      <c r="D678" s="10" t="str">
        <f ca="1" t="shared" si="8"/>
        <v>Player 7</v>
      </c>
      <c r="E678" s="10"/>
      <c r="F678" s="10"/>
      <c r="G678" s="6">
        <f>1+MOD(A678+D667-2,2*$E$2+1)</f>
        <v>12</v>
      </c>
    </row>
    <row r="679" spans="1:7" s="6" customFormat="1" ht="19.5" customHeight="1">
      <c r="A679" s="10">
        <v>9</v>
      </c>
      <c r="B679" s="12">
        <f t="shared" si="9"/>
        <v>0</v>
      </c>
      <c r="C679" s="12" t="str">
        <f ca="1">IF(G679=$E$2+1,D668,INDIRECT(ADDRESS(4+MOD(IF(G679&lt;$E$2+1,G679,$E$2+$E$2+2-G679)-A679+2*$E$2+1,2*$E$2+1),3)))</f>
        <v>Player 5</v>
      </c>
      <c r="D679" s="10" t="str">
        <f ca="1" t="shared" si="8"/>
        <v>Rest</v>
      </c>
      <c r="E679" s="10"/>
      <c r="F679" s="10"/>
      <c r="G679" s="6">
        <f>1+MOD(A679+D667-2,2*$E$2+1)</f>
        <v>13</v>
      </c>
    </row>
    <row r="680" spans="1:7" s="6" customFormat="1" ht="19.5" customHeight="1">
      <c r="A680" s="10">
        <v>10</v>
      </c>
      <c r="B680" s="12">
        <f t="shared" si="9"/>
        <v>12</v>
      </c>
      <c r="C680" s="12" t="str">
        <f ca="1">IF(G680=$E$2+1,D668,INDIRECT(ADDRESS(4+MOD(IF(G680&lt;$E$2+1,G680,$E$2+$E$2+2-G680)-A680+2*$E$2+1,2*$E$2+1),3)))</f>
        <v>Player 3</v>
      </c>
      <c r="D680" s="10" t="str">
        <f ca="1" t="shared" si="8"/>
        <v>Player 5</v>
      </c>
      <c r="E680" s="10"/>
      <c r="F680" s="10"/>
      <c r="G680" s="6">
        <f>1+MOD(A680+D667-2,2*$E$2+1)</f>
        <v>14</v>
      </c>
    </row>
    <row r="681" spans="1:7" s="6" customFormat="1" ht="19.5" customHeight="1">
      <c r="A681" s="10">
        <v>11</v>
      </c>
      <c r="B681" s="12">
        <f t="shared" si="9"/>
        <v>11</v>
      </c>
      <c r="C681" s="12" t="str">
        <f ca="1">IF(G681=$E$2+1,D668,INDIRECT(ADDRESS(4+MOD(IF(G681&lt;$E$2+1,G681,$E$2+$E$2+2-G681)-A681+2*$E$2+1,2*$E$2+1),3)))</f>
        <v>Player 1</v>
      </c>
      <c r="D681" s="10" t="str">
        <f ca="1" t="shared" si="8"/>
        <v>Player 5</v>
      </c>
      <c r="E681" s="10"/>
      <c r="F681" s="10"/>
      <c r="G681" s="6">
        <f>1+MOD(A681+D667-2,2*$E$2+1)</f>
        <v>15</v>
      </c>
    </row>
    <row r="682" spans="1:7" s="6" customFormat="1" ht="19.5" customHeight="1">
      <c r="A682" s="10">
        <v>12</v>
      </c>
      <c r="B682" s="12">
        <f t="shared" si="9"/>
        <v>10</v>
      </c>
      <c r="C682" s="12" t="str">
        <f ca="1">IF(G682=$E$2+1,D668,INDIRECT(ADDRESS(4+MOD(IF(G682&lt;$E$2+1,G682,$E$2+$E$2+2-G682)-A682+2*$E$2+1,2*$E$2+1),3)))</f>
        <v>Player 24</v>
      </c>
      <c r="D682" s="10" t="str">
        <f ca="1" t="shared" si="8"/>
        <v>Player 5</v>
      </c>
      <c r="E682" s="10"/>
      <c r="F682" s="10"/>
      <c r="G682" s="6">
        <f>1+MOD(A682+D667-2,2*$E$2+1)</f>
        <v>16</v>
      </c>
    </row>
    <row r="683" spans="1:7" s="6" customFormat="1" ht="19.5" customHeight="1">
      <c r="A683" s="10">
        <v>13</v>
      </c>
      <c r="B683" s="12">
        <f t="shared" si="9"/>
        <v>9</v>
      </c>
      <c r="C683" s="12" t="str">
        <f ca="1">IF(G683=$E$2+1,D668,INDIRECT(ADDRESS(4+MOD(IF(G683&lt;$E$2+1,G683,$E$2+$E$2+2-G683)-A683+2*$E$2+1,2*$E$2+1),3)))</f>
        <v>Player 22</v>
      </c>
      <c r="D683" s="10" t="str">
        <f ca="1" t="shared" si="8"/>
        <v>Player 5</v>
      </c>
      <c r="E683" s="10"/>
      <c r="F683" s="10"/>
      <c r="G683" s="6">
        <f>1+MOD(A683+D667-2,2*$E$2+1)</f>
        <v>17</v>
      </c>
    </row>
    <row r="684" spans="1:7" s="6" customFormat="1" ht="19.5" customHeight="1">
      <c r="A684" s="10">
        <v>14</v>
      </c>
      <c r="B684" s="12">
        <f t="shared" si="9"/>
        <v>8</v>
      </c>
      <c r="C684" s="12" t="str">
        <f ca="1">IF(G684=$E$2+1,D668,INDIRECT(ADDRESS(4+MOD(IF(G684&lt;$E$2+1,G684,$E$2+$E$2+2-G684)-A684+2*$E$2+1,2*$E$2+1),3)))</f>
        <v>Player 20</v>
      </c>
      <c r="D684" s="10" t="str">
        <f ca="1" t="shared" si="8"/>
        <v>Player 5</v>
      </c>
      <c r="E684" s="10"/>
      <c r="F684" s="10"/>
      <c r="G684" s="6">
        <f>1+MOD(A684+D667-2,2*$E$2+1)</f>
        <v>18</v>
      </c>
    </row>
    <row r="685" spans="1:7" s="6" customFormat="1" ht="19.5" customHeight="1">
      <c r="A685" s="10">
        <v>15</v>
      </c>
      <c r="B685" s="12">
        <f t="shared" si="9"/>
        <v>7</v>
      </c>
      <c r="C685" s="12" t="str">
        <f ca="1">IF(G685=$E$2+1,D668,INDIRECT(ADDRESS(4+MOD(IF(G685&lt;$E$2+1,G685,$E$2+$E$2+2-G685)-A685+2*$E$2+1,2*$E$2+1),3)))</f>
        <v>Player 18</v>
      </c>
      <c r="D685" s="10" t="str">
        <f ca="1" t="shared" si="8"/>
        <v>Player 5</v>
      </c>
      <c r="E685" s="10"/>
      <c r="F685" s="10"/>
      <c r="G685" s="6">
        <f>1+MOD(A685+D667-2,2*$E$2+1)</f>
        <v>19</v>
      </c>
    </row>
    <row r="686" spans="1:7" s="6" customFormat="1" ht="19.5" customHeight="1">
      <c r="A686" s="10">
        <v>16</v>
      </c>
      <c r="B686" s="12">
        <f t="shared" si="9"/>
        <v>6</v>
      </c>
      <c r="C686" s="12" t="str">
        <f ca="1">IF(G686=$E$2+1,D668,INDIRECT(ADDRESS(4+MOD(IF(G686&lt;$E$2+1,G686,$E$2+$E$2+2-G686)-A686+2*$E$2+1,2*$E$2+1),3)))</f>
        <v>Player 16</v>
      </c>
      <c r="D686" s="10" t="str">
        <f ca="1" t="shared" si="8"/>
        <v>Player 5</v>
      </c>
      <c r="E686" s="10"/>
      <c r="F686" s="10"/>
      <c r="G686" s="6">
        <f>1+MOD(A686+D667-2,2*$E$2+1)</f>
        <v>20</v>
      </c>
    </row>
    <row r="687" spans="1:7" s="6" customFormat="1" ht="19.5" customHeight="1">
      <c r="A687" s="10">
        <v>17</v>
      </c>
      <c r="B687" s="12">
        <f t="shared" si="9"/>
        <v>5</v>
      </c>
      <c r="C687" s="12" t="str">
        <f ca="1">IF(G687=$E$2+1,D668,INDIRECT(ADDRESS(4+MOD(IF(G687&lt;$E$2+1,G687,$E$2+$E$2+2-G687)-A687+2*$E$2+1,2*$E$2+1),3)))</f>
        <v>Player 14</v>
      </c>
      <c r="D687" s="10" t="str">
        <f ca="1" t="shared" si="8"/>
        <v>Player 5</v>
      </c>
      <c r="E687" s="10"/>
      <c r="F687" s="10"/>
      <c r="G687" s="6">
        <f>1+MOD(A687+D667-2,2*$E$2+1)</f>
        <v>21</v>
      </c>
    </row>
    <row r="688" spans="1:7" s="6" customFormat="1" ht="19.5" customHeight="1">
      <c r="A688" s="10">
        <v>18</v>
      </c>
      <c r="B688" s="12">
        <f t="shared" si="9"/>
        <v>4</v>
      </c>
      <c r="C688" s="12" t="str">
        <f ca="1">IF(G688=$E$2+1,D668,INDIRECT(ADDRESS(4+MOD(IF(G688&lt;$E$2+1,G688,$E$2+$E$2+2-G688)-A688+2*$E$2+1,2*$E$2+1),3)))</f>
        <v>Player 12</v>
      </c>
      <c r="D688" s="10" t="str">
        <f ca="1" t="shared" si="8"/>
        <v>Player 5</v>
      </c>
      <c r="E688" s="10"/>
      <c r="F688" s="10"/>
      <c r="G688" s="6">
        <f>1+MOD(A688+D667-2,2*$E$2+1)</f>
        <v>22</v>
      </c>
    </row>
    <row r="689" spans="1:7" s="6" customFormat="1" ht="19.5" customHeight="1">
      <c r="A689" s="10">
        <v>19</v>
      </c>
      <c r="B689" s="12">
        <f t="shared" si="9"/>
        <v>3</v>
      </c>
      <c r="C689" s="12" t="str">
        <f ca="1">IF(G689=$E$2+1,D668,INDIRECT(ADDRESS(4+MOD(IF(G689&lt;$E$2+1,G689,$E$2+$E$2+2-G689)-A689+2*$E$2+1,2*$E$2+1),3)))</f>
        <v>Player 10</v>
      </c>
      <c r="D689" s="10" t="str">
        <f ca="1" t="shared" si="8"/>
        <v>Player 5</v>
      </c>
      <c r="E689" s="10"/>
      <c r="F689" s="10"/>
      <c r="G689" s="6">
        <f>1+MOD(A689+D667-2,2*$E$2+1)</f>
        <v>23</v>
      </c>
    </row>
    <row r="690" spans="1:7" s="6" customFormat="1" ht="19.5" customHeight="1">
      <c r="A690" s="10">
        <v>20</v>
      </c>
      <c r="B690" s="12">
        <f t="shared" si="9"/>
        <v>2</v>
      </c>
      <c r="C690" s="12" t="str">
        <f ca="1">IF(G690=$E$2+1,D668,INDIRECT(ADDRESS(4+MOD(IF(G690&lt;$E$2+1,G690,$E$2+$E$2+2-G690)-A690+2*$E$2+1,2*$E$2+1),3)))</f>
        <v>Player 8</v>
      </c>
      <c r="D690" s="10" t="str">
        <f ca="1" t="shared" si="8"/>
        <v>Player 5</v>
      </c>
      <c r="E690" s="10"/>
      <c r="F690" s="10"/>
      <c r="G690" s="6">
        <f>1+MOD(A690+D667-2,2*$E$2+1)</f>
        <v>24</v>
      </c>
    </row>
    <row r="691" spans="1:7" s="6" customFormat="1" ht="19.5" customHeight="1">
      <c r="A691" s="10">
        <v>21</v>
      </c>
      <c r="B691" s="12">
        <f t="shared" si="9"/>
        <v>1</v>
      </c>
      <c r="C691" s="12" t="str">
        <f ca="1">IF(G691=$E$2+1,D668,INDIRECT(ADDRESS(4+MOD(IF(G691&lt;$E$2+1,G691,$E$2+$E$2+2-G691)-A691+2*$E$2+1,2*$E$2+1),3)))</f>
        <v>Player 6</v>
      </c>
      <c r="D691" s="10" t="str">
        <f ca="1" t="shared" si="8"/>
        <v>Player 5</v>
      </c>
      <c r="E691" s="10"/>
      <c r="F691" s="10"/>
      <c r="G691" s="6">
        <f>1+MOD(A691+D667-2,2*$E$2+1)</f>
        <v>25</v>
      </c>
    </row>
    <row r="692" spans="1:7" s="6" customFormat="1" ht="19.5" customHeight="1">
      <c r="A692" s="10">
        <v>22</v>
      </c>
      <c r="B692" s="12">
        <f t="shared" si="9"/>
        <v>1</v>
      </c>
      <c r="C692" s="12" t="str">
        <f ca="1">IF(G692=$E$2+1,D668,INDIRECT(ADDRESS(4+MOD(IF(G692&lt;$E$2+1,G692,$E$2+$E$2+2-G692)-A692+2*$E$2+1,2*$E$2+1),3)))</f>
        <v>Player 5</v>
      </c>
      <c r="D692" s="10" t="str">
        <f ca="1" t="shared" si="8"/>
        <v>Player 4</v>
      </c>
      <c r="E692" s="10"/>
      <c r="F692" s="10"/>
      <c r="G692" s="6">
        <f>1+MOD(A692+D667-2,2*$E$2+1)</f>
        <v>1</v>
      </c>
    </row>
    <row r="693" spans="1:7" s="6" customFormat="1" ht="19.5" customHeight="1">
      <c r="A693" s="10">
        <v>23</v>
      </c>
      <c r="B693" s="12">
        <f t="shared" si="9"/>
        <v>2</v>
      </c>
      <c r="C693" s="12" t="str">
        <f ca="1">IF(G693=$E$2+1,D668,INDIRECT(ADDRESS(4+MOD(IF(G693&lt;$E$2+1,G693,$E$2+$E$2+2-G693)-A693+2*$E$2+1,2*$E$2+1),3)))</f>
        <v>Player 5</v>
      </c>
      <c r="D693" s="10" t="str">
        <f ca="1" t="shared" si="8"/>
        <v>Player 2</v>
      </c>
      <c r="E693" s="10"/>
      <c r="F693" s="10"/>
      <c r="G693" s="6">
        <f>1+MOD(A693+D667-2,2*$E$2+1)</f>
        <v>2</v>
      </c>
    </row>
    <row r="694" spans="1:7" s="6" customFormat="1" ht="19.5" customHeight="1">
      <c r="A694" s="10">
        <v>24</v>
      </c>
      <c r="B694" s="12">
        <f t="shared" si="9"/>
        <v>3</v>
      </c>
      <c r="C694" s="12" t="str">
        <f ca="1">IF(G694=$E$2+1,D668,INDIRECT(ADDRESS(4+MOD(IF(G694&lt;$E$2+1,G694,$E$2+$E$2+2-G694)-A694+2*$E$2+1,2*$E$2+1),3)))</f>
        <v>Player 5</v>
      </c>
      <c r="D694" s="10" t="str">
        <f ca="1" t="shared" si="8"/>
        <v>Player 25 or Rest</v>
      </c>
      <c r="E694" s="10"/>
      <c r="F694" s="10"/>
      <c r="G694" s="6">
        <f>1+MOD(A694+D667-2,2*$E$2+1)</f>
        <v>3</v>
      </c>
    </row>
    <row r="695" spans="1:7" s="6" customFormat="1" ht="19.5" customHeight="1">
      <c r="A695" s="10">
        <v>25</v>
      </c>
      <c r="B695" s="12">
        <f t="shared" si="9"/>
        <v>4</v>
      </c>
      <c r="C695" s="12" t="str">
        <f ca="1">IF(G695=$E$2+1,D668,INDIRECT(ADDRESS(4+MOD(IF(G695&lt;$E$2+1,G695,$E$2+$E$2+2-G695)-A695+2*$E$2+1,2*$E$2+1),3)))</f>
        <v>Player 5</v>
      </c>
      <c r="D695" s="10" t="str">
        <f ca="1" t="shared" si="8"/>
        <v>Player 23</v>
      </c>
      <c r="E695" s="10"/>
      <c r="F695" s="10"/>
      <c r="G695" s="6">
        <f>1+MOD(A695+D667-2,2*$E$2+1)</f>
        <v>4</v>
      </c>
    </row>
    <row r="696" s="6" customFormat="1" ht="19.5" customHeight="1">
      <c r="F696" s="7"/>
    </row>
    <row r="697" s="6" customFormat="1" ht="19.5" customHeight="1">
      <c r="F697" s="7"/>
    </row>
    <row r="698" s="6" customFormat="1" ht="19.5" customHeight="1">
      <c r="F698" s="7"/>
    </row>
    <row r="699" s="6" customFormat="1" ht="19.5" customHeight="1">
      <c r="F699" s="7"/>
    </row>
    <row r="700" spans="1:4" s="6" customFormat="1" ht="19.5" customHeight="1">
      <c r="A700" s="6" t="s">
        <v>38</v>
      </c>
      <c r="C700" s="8" t="s">
        <v>39</v>
      </c>
      <c r="D700" s="9">
        <v>6</v>
      </c>
    </row>
    <row r="701" spans="3:4" s="6" customFormat="1" ht="19.5" customHeight="1">
      <c r="C701" s="8" t="s">
        <v>40</v>
      </c>
      <c r="D701" s="9" t="str">
        <f ca="1">INDIRECT(ADDRESS(3+D700,3))</f>
        <v>Player 6</v>
      </c>
    </row>
    <row r="702" s="6" customFormat="1" ht="19.5" customHeight="1"/>
    <row r="703" spans="1:7" s="6" customFormat="1" ht="19.5" customHeight="1">
      <c r="A703" s="10" t="s">
        <v>43</v>
      </c>
      <c r="B703" s="17" t="s">
        <v>5</v>
      </c>
      <c r="C703" s="12" t="s">
        <v>11</v>
      </c>
      <c r="D703" s="10" t="s">
        <v>10</v>
      </c>
      <c r="E703" s="11" t="s">
        <v>3</v>
      </c>
      <c r="F703" s="10" t="s">
        <v>4</v>
      </c>
      <c r="G703" s="6" t="s">
        <v>41</v>
      </c>
    </row>
    <row r="704" spans="1:7" s="6" customFormat="1" ht="19.5" customHeight="1">
      <c r="A704" s="10">
        <v>1</v>
      </c>
      <c r="B704" s="12">
        <f>IF(G704=$E$2+1,0,IF(G704&lt;$E$2+1,G704,$E$2+$E$2+2-G704))</f>
        <v>6</v>
      </c>
      <c r="C704" s="12" t="str">
        <f ca="1">IF(G704=$E$2+1,D701,INDIRECT(ADDRESS(4+MOD(IF(G704&lt;$E$2+1,G704,$E$2+$E$2+2-G704)-A704+2*$E$2+1,2*$E$2+1),3)))</f>
        <v>Player 6</v>
      </c>
      <c r="D704" s="10" t="str">
        <f aca="true" ca="1" t="shared" si="10" ref="D704:D728">IF(G704=$E$2+1,$F$3,INDIRECT(ADDRESS(4+MOD(IF(G704&lt;$E$2+1,$E$2+$E$2+2-G704,G704)-A704+2*$E$2+1,2*$E$2+1),3)))</f>
        <v>Player 20</v>
      </c>
      <c r="E704" s="11"/>
      <c r="F704" s="10"/>
      <c r="G704" s="6">
        <f>1+MOD(A704+D700-2,2*$E$2+1)</f>
        <v>6</v>
      </c>
    </row>
    <row r="705" spans="1:7" s="6" customFormat="1" ht="19.5" customHeight="1">
      <c r="A705" s="10">
        <v>2</v>
      </c>
      <c r="B705" s="12">
        <f aca="true" t="shared" si="11" ref="B705:B728">IF(G705=$E$2+1,0,IF(G705&lt;$E$2+1,G705,$E$2+$E$2+2-G705))</f>
        <v>7</v>
      </c>
      <c r="C705" s="12" t="str">
        <f ca="1">IF(G705=$E$2+1,D701,INDIRECT(ADDRESS(4+MOD(IF(G705&lt;$E$2+1,G705,$E$2+$E$2+2-G705)-A705+2*$E$2+1,2*$E$2+1),3)))</f>
        <v>Player 6</v>
      </c>
      <c r="D705" s="10" t="str">
        <f ca="1" t="shared" si="10"/>
        <v>Player 18</v>
      </c>
      <c r="E705" s="11"/>
      <c r="F705" s="10"/>
      <c r="G705" s="6">
        <f>1+MOD(A705+D700-2,2*$E$2+1)</f>
        <v>7</v>
      </c>
    </row>
    <row r="706" spans="1:7" s="6" customFormat="1" ht="19.5" customHeight="1">
      <c r="A706" s="10">
        <v>3</v>
      </c>
      <c r="B706" s="12">
        <f t="shared" si="11"/>
        <v>8</v>
      </c>
      <c r="C706" s="12" t="str">
        <f ca="1">IF(G706=$E$2+1,D701,INDIRECT(ADDRESS(4+MOD(IF(G706&lt;$E$2+1,G706,$E$2+$E$2+2-G706)-A706+2*$E$2+1,2*$E$2+1),3)))</f>
        <v>Player 6</v>
      </c>
      <c r="D706" s="10" t="str">
        <f ca="1" t="shared" si="10"/>
        <v>Player 16</v>
      </c>
      <c r="E706" s="10"/>
      <c r="F706" s="10"/>
      <c r="G706" s="6">
        <f>1+MOD(A706+D700-2,2*$E$2+1)</f>
        <v>8</v>
      </c>
    </row>
    <row r="707" spans="1:7" s="6" customFormat="1" ht="19.5" customHeight="1">
      <c r="A707" s="10">
        <v>4</v>
      </c>
      <c r="B707" s="12">
        <f t="shared" si="11"/>
        <v>9</v>
      </c>
      <c r="C707" s="12" t="str">
        <f ca="1">IF(G707=$E$2+1,D701,INDIRECT(ADDRESS(4+MOD(IF(G707&lt;$E$2+1,G707,$E$2+$E$2+2-G707)-A707+2*$E$2+1,2*$E$2+1),3)))</f>
        <v>Player 6</v>
      </c>
      <c r="D707" s="10" t="str">
        <f ca="1" t="shared" si="10"/>
        <v>Player 14</v>
      </c>
      <c r="E707" s="10"/>
      <c r="F707" s="10"/>
      <c r="G707" s="6">
        <f>1+MOD(A707+D700-2,2*$E$2+1)</f>
        <v>9</v>
      </c>
    </row>
    <row r="708" spans="1:7" s="6" customFormat="1" ht="19.5" customHeight="1">
      <c r="A708" s="10">
        <v>5</v>
      </c>
      <c r="B708" s="12">
        <f t="shared" si="11"/>
        <v>10</v>
      </c>
      <c r="C708" s="12" t="str">
        <f ca="1">IF(G708=$E$2+1,D701,INDIRECT(ADDRESS(4+MOD(IF(G708&lt;$E$2+1,G708,$E$2+$E$2+2-G708)-A708+2*$E$2+1,2*$E$2+1),3)))</f>
        <v>Player 6</v>
      </c>
      <c r="D708" s="10" t="str">
        <f ca="1" t="shared" si="10"/>
        <v>Player 12</v>
      </c>
      <c r="E708" s="10"/>
      <c r="F708" s="10"/>
      <c r="G708" s="6">
        <f>1+MOD(A708+D700-2,2*$E$2+1)</f>
        <v>10</v>
      </c>
    </row>
    <row r="709" spans="1:7" s="6" customFormat="1" ht="19.5" customHeight="1">
      <c r="A709" s="10">
        <v>6</v>
      </c>
      <c r="B709" s="12">
        <f t="shared" si="11"/>
        <v>11</v>
      </c>
      <c r="C709" s="12" t="str">
        <f ca="1">IF(G709=$E$2+1,D701,INDIRECT(ADDRESS(4+MOD(IF(G709&lt;$E$2+1,G709,$E$2+$E$2+2-G709)-A709+2*$E$2+1,2*$E$2+1),3)))</f>
        <v>Player 6</v>
      </c>
      <c r="D709" s="10" t="str">
        <f ca="1" t="shared" si="10"/>
        <v>Player 10</v>
      </c>
      <c r="E709" s="10"/>
      <c r="F709" s="10"/>
      <c r="G709" s="6">
        <f>1+MOD(A709+D700-2,2*$E$2+1)</f>
        <v>11</v>
      </c>
    </row>
    <row r="710" spans="1:7" s="6" customFormat="1" ht="19.5" customHeight="1">
      <c r="A710" s="10">
        <v>7</v>
      </c>
      <c r="B710" s="12">
        <f t="shared" si="11"/>
        <v>12</v>
      </c>
      <c r="C710" s="12" t="str">
        <f ca="1">IF(G710=$E$2+1,D701,INDIRECT(ADDRESS(4+MOD(IF(G710&lt;$E$2+1,G710,$E$2+$E$2+2-G710)-A710+2*$E$2+1,2*$E$2+1),3)))</f>
        <v>Player 6</v>
      </c>
      <c r="D710" s="10" t="str">
        <f ca="1" t="shared" si="10"/>
        <v>Player 8</v>
      </c>
      <c r="E710" s="10"/>
      <c r="F710" s="10"/>
      <c r="G710" s="6">
        <f>1+MOD(A710+D700-2,2*$E$2+1)</f>
        <v>12</v>
      </c>
    </row>
    <row r="711" spans="1:7" s="6" customFormat="1" ht="19.5" customHeight="1">
      <c r="A711" s="10">
        <v>8</v>
      </c>
      <c r="B711" s="12">
        <f t="shared" si="11"/>
        <v>0</v>
      </c>
      <c r="C711" s="12" t="str">
        <f ca="1">IF(G711=$E$2+1,D701,INDIRECT(ADDRESS(4+MOD(IF(G711&lt;$E$2+1,G711,$E$2+$E$2+2-G711)-A711+2*$E$2+1,2*$E$2+1),3)))</f>
        <v>Player 6</v>
      </c>
      <c r="D711" s="10" t="str">
        <f ca="1" t="shared" si="10"/>
        <v>Rest</v>
      </c>
      <c r="E711" s="10"/>
      <c r="F711" s="10"/>
      <c r="G711" s="6">
        <f>1+MOD(A711+D700-2,2*$E$2+1)</f>
        <v>13</v>
      </c>
    </row>
    <row r="712" spans="1:7" s="6" customFormat="1" ht="19.5" customHeight="1">
      <c r="A712" s="10">
        <v>9</v>
      </c>
      <c r="B712" s="12">
        <f t="shared" si="11"/>
        <v>12</v>
      </c>
      <c r="C712" s="12" t="str">
        <f ca="1">IF(G712=$E$2+1,D701,INDIRECT(ADDRESS(4+MOD(IF(G712&lt;$E$2+1,G712,$E$2+$E$2+2-G712)-A712+2*$E$2+1,2*$E$2+1),3)))</f>
        <v>Player 4</v>
      </c>
      <c r="D712" s="10" t="str">
        <f ca="1" t="shared" si="10"/>
        <v>Player 6</v>
      </c>
      <c r="E712" s="10"/>
      <c r="F712" s="10"/>
      <c r="G712" s="6">
        <f>1+MOD(A712+D700-2,2*$E$2+1)</f>
        <v>14</v>
      </c>
    </row>
    <row r="713" spans="1:7" s="6" customFormat="1" ht="19.5" customHeight="1">
      <c r="A713" s="10">
        <v>10</v>
      </c>
      <c r="B713" s="12">
        <f t="shared" si="11"/>
        <v>11</v>
      </c>
      <c r="C713" s="12" t="str">
        <f ca="1">IF(G713=$E$2+1,D701,INDIRECT(ADDRESS(4+MOD(IF(G713&lt;$E$2+1,G713,$E$2+$E$2+2-G713)-A713+2*$E$2+1,2*$E$2+1),3)))</f>
        <v>Player 2</v>
      </c>
      <c r="D713" s="10" t="str">
        <f ca="1" t="shared" si="10"/>
        <v>Player 6</v>
      </c>
      <c r="E713" s="10"/>
      <c r="F713" s="10"/>
      <c r="G713" s="6">
        <f>1+MOD(A713+D700-2,2*$E$2+1)</f>
        <v>15</v>
      </c>
    </row>
    <row r="714" spans="1:7" s="6" customFormat="1" ht="19.5" customHeight="1">
      <c r="A714" s="10">
        <v>11</v>
      </c>
      <c r="B714" s="12">
        <f t="shared" si="11"/>
        <v>10</v>
      </c>
      <c r="C714" s="12" t="str">
        <f ca="1">IF(G714=$E$2+1,D701,INDIRECT(ADDRESS(4+MOD(IF(G714&lt;$E$2+1,G714,$E$2+$E$2+2-G714)-A714+2*$E$2+1,2*$E$2+1),3)))</f>
        <v>Player 25 or Rest</v>
      </c>
      <c r="D714" s="10" t="str">
        <f ca="1" t="shared" si="10"/>
        <v>Player 6</v>
      </c>
      <c r="E714" s="10"/>
      <c r="F714" s="10"/>
      <c r="G714" s="6">
        <f>1+MOD(A714+D700-2,2*$E$2+1)</f>
        <v>16</v>
      </c>
    </row>
    <row r="715" spans="1:7" s="6" customFormat="1" ht="19.5" customHeight="1">
      <c r="A715" s="10">
        <v>12</v>
      </c>
      <c r="B715" s="12">
        <f t="shared" si="11"/>
        <v>9</v>
      </c>
      <c r="C715" s="12" t="str">
        <f ca="1">IF(G715=$E$2+1,D701,INDIRECT(ADDRESS(4+MOD(IF(G715&lt;$E$2+1,G715,$E$2+$E$2+2-G715)-A715+2*$E$2+1,2*$E$2+1),3)))</f>
        <v>Player 23</v>
      </c>
      <c r="D715" s="10" t="str">
        <f ca="1" t="shared" si="10"/>
        <v>Player 6</v>
      </c>
      <c r="E715" s="10"/>
      <c r="F715" s="10"/>
      <c r="G715" s="6">
        <f>1+MOD(A715+D700-2,2*$E$2+1)</f>
        <v>17</v>
      </c>
    </row>
    <row r="716" spans="1:7" s="6" customFormat="1" ht="19.5" customHeight="1">
      <c r="A716" s="10">
        <v>13</v>
      </c>
      <c r="B716" s="12">
        <f t="shared" si="11"/>
        <v>8</v>
      </c>
      <c r="C716" s="12" t="str">
        <f ca="1">IF(G716=$E$2+1,D701,INDIRECT(ADDRESS(4+MOD(IF(G716&lt;$E$2+1,G716,$E$2+$E$2+2-G716)-A716+2*$E$2+1,2*$E$2+1),3)))</f>
        <v>Player 21</v>
      </c>
      <c r="D716" s="10" t="str">
        <f ca="1" t="shared" si="10"/>
        <v>Player 6</v>
      </c>
      <c r="E716" s="10"/>
      <c r="F716" s="10"/>
      <c r="G716" s="6">
        <f>1+MOD(A716+D700-2,2*$E$2+1)</f>
        <v>18</v>
      </c>
    </row>
    <row r="717" spans="1:7" s="6" customFormat="1" ht="19.5" customHeight="1">
      <c r="A717" s="10">
        <v>14</v>
      </c>
      <c r="B717" s="12">
        <f t="shared" si="11"/>
        <v>7</v>
      </c>
      <c r="C717" s="12" t="str">
        <f ca="1">IF(G717=$E$2+1,D701,INDIRECT(ADDRESS(4+MOD(IF(G717&lt;$E$2+1,G717,$E$2+$E$2+2-G717)-A717+2*$E$2+1,2*$E$2+1),3)))</f>
        <v>Player 19</v>
      </c>
      <c r="D717" s="10" t="str">
        <f ca="1" t="shared" si="10"/>
        <v>Player 6</v>
      </c>
      <c r="E717" s="10"/>
      <c r="F717" s="10"/>
      <c r="G717" s="6">
        <f>1+MOD(A717+D700-2,2*$E$2+1)</f>
        <v>19</v>
      </c>
    </row>
    <row r="718" spans="1:7" s="6" customFormat="1" ht="19.5" customHeight="1">
      <c r="A718" s="10">
        <v>15</v>
      </c>
      <c r="B718" s="12">
        <f t="shared" si="11"/>
        <v>6</v>
      </c>
      <c r="C718" s="12" t="str">
        <f ca="1">IF(G718=$E$2+1,D701,INDIRECT(ADDRESS(4+MOD(IF(G718&lt;$E$2+1,G718,$E$2+$E$2+2-G718)-A718+2*$E$2+1,2*$E$2+1),3)))</f>
        <v>Player 17</v>
      </c>
      <c r="D718" s="10" t="str">
        <f ca="1" t="shared" si="10"/>
        <v>Player 6</v>
      </c>
      <c r="E718" s="10"/>
      <c r="F718" s="10"/>
      <c r="G718" s="6">
        <f>1+MOD(A718+D700-2,2*$E$2+1)</f>
        <v>20</v>
      </c>
    </row>
    <row r="719" spans="1:7" s="6" customFormat="1" ht="19.5" customHeight="1">
      <c r="A719" s="10">
        <v>16</v>
      </c>
      <c r="B719" s="12">
        <f t="shared" si="11"/>
        <v>5</v>
      </c>
      <c r="C719" s="12" t="str">
        <f ca="1">IF(G719=$E$2+1,D701,INDIRECT(ADDRESS(4+MOD(IF(G719&lt;$E$2+1,G719,$E$2+$E$2+2-G719)-A719+2*$E$2+1,2*$E$2+1),3)))</f>
        <v>Player 15</v>
      </c>
      <c r="D719" s="10" t="str">
        <f ca="1" t="shared" si="10"/>
        <v>Player 6</v>
      </c>
      <c r="E719" s="10"/>
      <c r="F719" s="10"/>
      <c r="G719" s="6">
        <f>1+MOD(A719+D700-2,2*$E$2+1)</f>
        <v>21</v>
      </c>
    </row>
    <row r="720" spans="1:7" s="6" customFormat="1" ht="19.5" customHeight="1">
      <c r="A720" s="10">
        <v>17</v>
      </c>
      <c r="B720" s="12">
        <f t="shared" si="11"/>
        <v>4</v>
      </c>
      <c r="C720" s="12" t="str">
        <f ca="1">IF(G720=$E$2+1,D701,INDIRECT(ADDRESS(4+MOD(IF(G720&lt;$E$2+1,G720,$E$2+$E$2+2-G720)-A720+2*$E$2+1,2*$E$2+1),3)))</f>
        <v>Player 13</v>
      </c>
      <c r="D720" s="10" t="str">
        <f ca="1" t="shared" si="10"/>
        <v>Player 6</v>
      </c>
      <c r="E720" s="10"/>
      <c r="F720" s="10"/>
      <c r="G720" s="6">
        <f>1+MOD(A720+D700-2,2*$E$2+1)</f>
        <v>22</v>
      </c>
    </row>
    <row r="721" spans="1:7" s="6" customFormat="1" ht="19.5" customHeight="1">
      <c r="A721" s="10">
        <v>18</v>
      </c>
      <c r="B721" s="12">
        <f t="shared" si="11"/>
        <v>3</v>
      </c>
      <c r="C721" s="12" t="str">
        <f ca="1">IF(G721=$E$2+1,D701,INDIRECT(ADDRESS(4+MOD(IF(G721&lt;$E$2+1,G721,$E$2+$E$2+2-G721)-A721+2*$E$2+1,2*$E$2+1),3)))</f>
        <v>Player 11</v>
      </c>
      <c r="D721" s="10" t="str">
        <f ca="1" t="shared" si="10"/>
        <v>Player 6</v>
      </c>
      <c r="E721" s="10"/>
      <c r="F721" s="10"/>
      <c r="G721" s="6">
        <f>1+MOD(A721+D700-2,2*$E$2+1)</f>
        <v>23</v>
      </c>
    </row>
    <row r="722" spans="1:7" s="6" customFormat="1" ht="19.5" customHeight="1">
      <c r="A722" s="10">
        <v>19</v>
      </c>
      <c r="B722" s="12">
        <f t="shared" si="11"/>
        <v>2</v>
      </c>
      <c r="C722" s="12" t="str">
        <f ca="1">IF(G722=$E$2+1,D701,INDIRECT(ADDRESS(4+MOD(IF(G722&lt;$E$2+1,G722,$E$2+$E$2+2-G722)-A722+2*$E$2+1,2*$E$2+1),3)))</f>
        <v>Player 9</v>
      </c>
      <c r="D722" s="10" t="str">
        <f ca="1" t="shared" si="10"/>
        <v>Player 6</v>
      </c>
      <c r="E722" s="10"/>
      <c r="F722" s="10"/>
      <c r="G722" s="6">
        <f>1+MOD(A722+D700-2,2*$E$2+1)</f>
        <v>24</v>
      </c>
    </row>
    <row r="723" spans="1:7" s="6" customFormat="1" ht="19.5" customHeight="1">
      <c r="A723" s="10">
        <v>20</v>
      </c>
      <c r="B723" s="12">
        <f t="shared" si="11"/>
        <v>1</v>
      </c>
      <c r="C723" s="12" t="str">
        <f ca="1">IF(G723=$E$2+1,D701,INDIRECT(ADDRESS(4+MOD(IF(G723&lt;$E$2+1,G723,$E$2+$E$2+2-G723)-A723+2*$E$2+1,2*$E$2+1),3)))</f>
        <v>Player 7</v>
      </c>
      <c r="D723" s="10" t="str">
        <f ca="1" t="shared" si="10"/>
        <v>Player 6</v>
      </c>
      <c r="E723" s="10"/>
      <c r="F723" s="10"/>
      <c r="G723" s="6">
        <f>1+MOD(A723+D700-2,2*$E$2+1)</f>
        <v>25</v>
      </c>
    </row>
    <row r="724" spans="1:7" s="6" customFormat="1" ht="19.5" customHeight="1">
      <c r="A724" s="10">
        <v>21</v>
      </c>
      <c r="B724" s="12">
        <f t="shared" si="11"/>
        <v>1</v>
      </c>
      <c r="C724" s="12" t="str">
        <f ca="1">IF(G724=$E$2+1,D701,INDIRECT(ADDRESS(4+MOD(IF(G724&lt;$E$2+1,G724,$E$2+$E$2+2-G724)-A724+2*$E$2+1,2*$E$2+1),3)))</f>
        <v>Player 6</v>
      </c>
      <c r="D724" s="10" t="str">
        <f ca="1" t="shared" si="10"/>
        <v>Player 5</v>
      </c>
      <c r="E724" s="10"/>
      <c r="F724" s="10"/>
      <c r="G724" s="6">
        <f>1+MOD(A724+D700-2,2*$E$2+1)</f>
        <v>1</v>
      </c>
    </row>
    <row r="725" spans="1:7" s="6" customFormat="1" ht="19.5" customHeight="1">
      <c r="A725" s="10">
        <v>22</v>
      </c>
      <c r="B725" s="12">
        <f t="shared" si="11"/>
        <v>2</v>
      </c>
      <c r="C725" s="12" t="str">
        <f ca="1">IF(G725=$E$2+1,D701,INDIRECT(ADDRESS(4+MOD(IF(G725&lt;$E$2+1,G725,$E$2+$E$2+2-G725)-A725+2*$E$2+1,2*$E$2+1),3)))</f>
        <v>Player 6</v>
      </c>
      <c r="D725" s="10" t="str">
        <f ca="1" t="shared" si="10"/>
        <v>Player 3</v>
      </c>
      <c r="E725" s="10"/>
      <c r="F725" s="10"/>
      <c r="G725" s="6">
        <f>1+MOD(A725+D700-2,2*$E$2+1)</f>
        <v>2</v>
      </c>
    </row>
    <row r="726" spans="1:7" s="6" customFormat="1" ht="19.5" customHeight="1">
      <c r="A726" s="10">
        <v>23</v>
      </c>
      <c r="B726" s="12">
        <f t="shared" si="11"/>
        <v>3</v>
      </c>
      <c r="C726" s="12" t="str">
        <f ca="1">IF(G726=$E$2+1,D701,INDIRECT(ADDRESS(4+MOD(IF(G726&lt;$E$2+1,G726,$E$2+$E$2+2-G726)-A726+2*$E$2+1,2*$E$2+1),3)))</f>
        <v>Player 6</v>
      </c>
      <c r="D726" s="10" t="str">
        <f ca="1" t="shared" si="10"/>
        <v>Player 1</v>
      </c>
      <c r="E726" s="10"/>
      <c r="F726" s="10"/>
      <c r="G726" s="6">
        <f>1+MOD(A726+D700-2,2*$E$2+1)</f>
        <v>3</v>
      </c>
    </row>
    <row r="727" spans="1:7" s="6" customFormat="1" ht="19.5" customHeight="1">
      <c r="A727" s="10">
        <v>24</v>
      </c>
      <c r="B727" s="12">
        <f t="shared" si="11"/>
        <v>4</v>
      </c>
      <c r="C727" s="12" t="str">
        <f ca="1">IF(G727=$E$2+1,D701,INDIRECT(ADDRESS(4+MOD(IF(G727&lt;$E$2+1,G727,$E$2+$E$2+2-G727)-A727+2*$E$2+1,2*$E$2+1),3)))</f>
        <v>Player 6</v>
      </c>
      <c r="D727" s="10" t="str">
        <f ca="1" t="shared" si="10"/>
        <v>Player 24</v>
      </c>
      <c r="E727" s="10"/>
      <c r="F727" s="10"/>
      <c r="G727" s="6">
        <f>1+MOD(A727+D700-2,2*$E$2+1)</f>
        <v>4</v>
      </c>
    </row>
    <row r="728" spans="1:7" s="6" customFormat="1" ht="19.5" customHeight="1">
      <c r="A728" s="10">
        <v>25</v>
      </c>
      <c r="B728" s="12">
        <f t="shared" si="11"/>
        <v>5</v>
      </c>
      <c r="C728" s="12" t="str">
        <f ca="1">IF(G728=$E$2+1,D701,INDIRECT(ADDRESS(4+MOD(IF(G728&lt;$E$2+1,G728,$E$2+$E$2+2-G728)-A728+2*$E$2+1,2*$E$2+1),3)))</f>
        <v>Player 6</v>
      </c>
      <c r="D728" s="10" t="str">
        <f ca="1" t="shared" si="10"/>
        <v>Player 22</v>
      </c>
      <c r="E728" s="10"/>
      <c r="F728" s="10"/>
      <c r="G728" s="6">
        <f>1+MOD(A728+D700-2,2*$E$2+1)</f>
        <v>5</v>
      </c>
    </row>
    <row r="729" s="6" customFormat="1" ht="19.5" customHeight="1">
      <c r="F729" s="7"/>
    </row>
    <row r="730" s="6" customFormat="1" ht="19.5" customHeight="1">
      <c r="F730" s="7"/>
    </row>
    <row r="731" s="6" customFormat="1" ht="19.5" customHeight="1">
      <c r="F731" s="7"/>
    </row>
    <row r="732" s="6" customFormat="1" ht="19.5" customHeight="1">
      <c r="F732" s="7"/>
    </row>
    <row r="733" spans="1:4" s="6" customFormat="1" ht="19.5" customHeight="1">
      <c r="A733" s="6" t="s">
        <v>38</v>
      </c>
      <c r="C733" s="8" t="s">
        <v>39</v>
      </c>
      <c r="D733" s="9">
        <v>7</v>
      </c>
    </row>
    <row r="734" spans="3:4" s="6" customFormat="1" ht="19.5" customHeight="1">
      <c r="C734" s="8" t="s">
        <v>40</v>
      </c>
      <c r="D734" s="9" t="str">
        <f ca="1">INDIRECT(ADDRESS(3+D733,3))</f>
        <v>Player 7</v>
      </c>
    </row>
    <row r="735" s="6" customFormat="1" ht="19.5" customHeight="1"/>
    <row r="736" spans="1:7" s="6" customFormat="1" ht="19.5" customHeight="1">
      <c r="A736" s="10" t="s">
        <v>43</v>
      </c>
      <c r="B736" s="17" t="s">
        <v>5</v>
      </c>
      <c r="C736" s="12" t="s">
        <v>11</v>
      </c>
      <c r="D736" s="10" t="s">
        <v>10</v>
      </c>
      <c r="E736" s="11" t="s">
        <v>3</v>
      </c>
      <c r="F736" s="10" t="s">
        <v>4</v>
      </c>
      <c r="G736" s="6" t="s">
        <v>41</v>
      </c>
    </row>
    <row r="737" spans="1:7" s="6" customFormat="1" ht="19.5" customHeight="1">
      <c r="A737" s="10">
        <v>1</v>
      </c>
      <c r="B737" s="12">
        <f>IF(G737=$E$2+1,0,IF(G737&lt;$E$2+1,G737,$E$2+$E$2+2-G737))</f>
        <v>7</v>
      </c>
      <c r="C737" s="12" t="str">
        <f ca="1">IF(G737=$E$2+1,D734,INDIRECT(ADDRESS(4+MOD(IF(G737&lt;$E$2+1,G737,$E$2+$E$2+2-G737)-A737+2*$E$2+1,2*$E$2+1),3)))</f>
        <v>Player 7</v>
      </c>
      <c r="D737" s="10" t="str">
        <f aca="true" ca="1" t="shared" si="12" ref="D737:D761">IF(G737=$E$2+1,$F$3,INDIRECT(ADDRESS(4+MOD(IF(G737&lt;$E$2+1,$E$2+$E$2+2-G737,G737)-A737+2*$E$2+1,2*$E$2+1),3)))</f>
        <v>Player 19</v>
      </c>
      <c r="E737" s="11"/>
      <c r="F737" s="10"/>
      <c r="G737" s="6">
        <f>1+MOD(A737+D733-2,2*$E$2+1)</f>
        <v>7</v>
      </c>
    </row>
    <row r="738" spans="1:7" s="6" customFormat="1" ht="19.5" customHeight="1">
      <c r="A738" s="10">
        <v>2</v>
      </c>
      <c r="B738" s="12">
        <f aca="true" t="shared" si="13" ref="B738:B761">IF(G738=$E$2+1,0,IF(G738&lt;$E$2+1,G738,$E$2+$E$2+2-G738))</f>
        <v>8</v>
      </c>
      <c r="C738" s="12" t="str">
        <f ca="1">IF(G738=$E$2+1,D734,INDIRECT(ADDRESS(4+MOD(IF(G738&lt;$E$2+1,G738,$E$2+$E$2+2-G738)-A738+2*$E$2+1,2*$E$2+1),3)))</f>
        <v>Player 7</v>
      </c>
      <c r="D738" s="10" t="str">
        <f ca="1" t="shared" si="12"/>
        <v>Player 17</v>
      </c>
      <c r="E738" s="11"/>
      <c r="F738" s="10"/>
      <c r="G738" s="6">
        <f>1+MOD(A738+D733-2,2*$E$2+1)</f>
        <v>8</v>
      </c>
    </row>
    <row r="739" spans="1:7" s="6" customFormat="1" ht="19.5" customHeight="1">
      <c r="A739" s="10">
        <v>3</v>
      </c>
      <c r="B739" s="12">
        <f t="shared" si="13"/>
        <v>9</v>
      </c>
      <c r="C739" s="12" t="str">
        <f ca="1">IF(G739=$E$2+1,D734,INDIRECT(ADDRESS(4+MOD(IF(G739&lt;$E$2+1,G739,$E$2+$E$2+2-G739)-A739+2*$E$2+1,2*$E$2+1),3)))</f>
        <v>Player 7</v>
      </c>
      <c r="D739" s="10" t="str">
        <f ca="1" t="shared" si="12"/>
        <v>Player 15</v>
      </c>
      <c r="E739" s="10"/>
      <c r="F739" s="10"/>
      <c r="G739" s="6">
        <f>1+MOD(A739+D733-2,2*$E$2+1)</f>
        <v>9</v>
      </c>
    </row>
    <row r="740" spans="1:7" s="6" customFormat="1" ht="19.5" customHeight="1">
      <c r="A740" s="10">
        <v>4</v>
      </c>
      <c r="B740" s="12">
        <f t="shared" si="13"/>
        <v>10</v>
      </c>
      <c r="C740" s="12" t="str">
        <f ca="1">IF(G740=$E$2+1,D734,INDIRECT(ADDRESS(4+MOD(IF(G740&lt;$E$2+1,G740,$E$2+$E$2+2-G740)-A740+2*$E$2+1,2*$E$2+1),3)))</f>
        <v>Player 7</v>
      </c>
      <c r="D740" s="10" t="str">
        <f ca="1" t="shared" si="12"/>
        <v>Player 13</v>
      </c>
      <c r="E740" s="10"/>
      <c r="F740" s="10"/>
      <c r="G740" s="6">
        <f>1+MOD(A740+D733-2,2*$E$2+1)</f>
        <v>10</v>
      </c>
    </row>
    <row r="741" spans="1:7" s="6" customFormat="1" ht="19.5" customHeight="1">
      <c r="A741" s="10">
        <v>5</v>
      </c>
      <c r="B741" s="12">
        <f t="shared" si="13"/>
        <v>11</v>
      </c>
      <c r="C741" s="12" t="str">
        <f ca="1">IF(G741=$E$2+1,D734,INDIRECT(ADDRESS(4+MOD(IF(G741&lt;$E$2+1,G741,$E$2+$E$2+2-G741)-A741+2*$E$2+1,2*$E$2+1),3)))</f>
        <v>Player 7</v>
      </c>
      <c r="D741" s="10" t="str">
        <f ca="1" t="shared" si="12"/>
        <v>Player 11</v>
      </c>
      <c r="E741" s="10"/>
      <c r="F741" s="10"/>
      <c r="G741" s="6">
        <f>1+MOD(A741+D733-2,2*$E$2+1)</f>
        <v>11</v>
      </c>
    </row>
    <row r="742" spans="1:7" s="6" customFormat="1" ht="19.5" customHeight="1">
      <c r="A742" s="10">
        <v>6</v>
      </c>
      <c r="B742" s="12">
        <f t="shared" si="13"/>
        <v>12</v>
      </c>
      <c r="C742" s="12" t="str">
        <f ca="1">IF(G742=$E$2+1,D734,INDIRECT(ADDRESS(4+MOD(IF(G742&lt;$E$2+1,G742,$E$2+$E$2+2-G742)-A742+2*$E$2+1,2*$E$2+1),3)))</f>
        <v>Player 7</v>
      </c>
      <c r="D742" s="10" t="str">
        <f ca="1" t="shared" si="12"/>
        <v>Player 9</v>
      </c>
      <c r="E742" s="10"/>
      <c r="F742" s="10"/>
      <c r="G742" s="6">
        <f>1+MOD(A742+D733-2,2*$E$2+1)</f>
        <v>12</v>
      </c>
    </row>
    <row r="743" spans="1:7" s="6" customFormat="1" ht="19.5" customHeight="1">
      <c r="A743" s="10">
        <v>7</v>
      </c>
      <c r="B743" s="12">
        <f t="shared" si="13"/>
        <v>0</v>
      </c>
      <c r="C743" s="12" t="str">
        <f ca="1">IF(G743=$E$2+1,D734,INDIRECT(ADDRESS(4+MOD(IF(G743&lt;$E$2+1,G743,$E$2+$E$2+2-G743)-A743+2*$E$2+1,2*$E$2+1),3)))</f>
        <v>Player 7</v>
      </c>
      <c r="D743" s="10" t="str">
        <f ca="1" t="shared" si="12"/>
        <v>Rest</v>
      </c>
      <c r="E743" s="10"/>
      <c r="F743" s="10"/>
      <c r="G743" s="6">
        <f>1+MOD(A743+D733-2,2*$E$2+1)</f>
        <v>13</v>
      </c>
    </row>
    <row r="744" spans="1:7" s="6" customFormat="1" ht="19.5" customHeight="1">
      <c r="A744" s="10">
        <v>8</v>
      </c>
      <c r="B744" s="12">
        <f t="shared" si="13"/>
        <v>12</v>
      </c>
      <c r="C744" s="12" t="str">
        <f ca="1">IF(G744=$E$2+1,D734,INDIRECT(ADDRESS(4+MOD(IF(G744&lt;$E$2+1,G744,$E$2+$E$2+2-G744)-A744+2*$E$2+1,2*$E$2+1),3)))</f>
        <v>Player 5</v>
      </c>
      <c r="D744" s="10" t="str">
        <f ca="1" t="shared" si="12"/>
        <v>Player 7</v>
      </c>
      <c r="E744" s="10"/>
      <c r="F744" s="10"/>
      <c r="G744" s="6">
        <f>1+MOD(A744+D733-2,2*$E$2+1)</f>
        <v>14</v>
      </c>
    </row>
    <row r="745" spans="1:7" s="6" customFormat="1" ht="19.5" customHeight="1">
      <c r="A745" s="10">
        <v>9</v>
      </c>
      <c r="B745" s="12">
        <f t="shared" si="13"/>
        <v>11</v>
      </c>
      <c r="C745" s="12" t="str">
        <f ca="1">IF(G745=$E$2+1,D734,INDIRECT(ADDRESS(4+MOD(IF(G745&lt;$E$2+1,G745,$E$2+$E$2+2-G745)-A745+2*$E$2+1,2*$E$2+1),3)))</f>
        <v>Player 3</v>
      </c>
      <c r="D745" s="10" t="str">
        <f ca="1" t="shared" si="12"/>
        <v>Player 7</v>
      </c>
      <c r="E745" s="10"/>
      <c r="F745" s="10"/>
      <c r="G745" s="6">
        <f>1+MOD(A745+D733-2,2*$E$2+1)</f>
        <v>15</v>
      </c>
    </row>
    <row r="746" spans="1:7" s="6" customFormat="1" ht="19.5" customHeight="1">
      <c r="A746" s="10">
        <v>10</v>
      </c>
      <c r="B746" s="12">
        <f t="shared" si="13"/>
        <v>10</v>
      </c>
      <c r="C746" s="12" t="str">
        <f ca="1">IF(G746=$E$2+1,D734,INDIRECT(ADDRESS(4+MOD(IF(G746&lt;$E$2+1,G746,$E$2+$E$2+2-G746)-A746+2*$E$2+1,2*$E$2+1),3)))</f>
        <v>Player 1</v>
      </c>
      <c r="D746" s="10" t="str">
        <f ca="1" t="shared" si="12"/>
        <v>Player 7</v>
      </c>
      <c r="E746" s="10"/>
      <c r="F746" s="10"/>
      <c r="G746" s="6">
        <f>1+MOD(A746+D733-2,2*$E$2+1)</f>
        <v>16</v>
      </c>
    </row>
    <row r="747" spans="1:7" s="6" customFormat="1" ht="19.5" customHeight="1">
      <c r="A747" s="10">
        <v>11</v>
      </c>
      <c r="B747" s="12">
        <f t="shared" si="13"/>
        <v>9</v>
      </c>
      <c r="C747" s="12" t="str">
        <f ca="1">IF(G747=$E$2+1,D734,INDIRECT(ADDRESS(4+MOD(IF(G747&lt;$E$2+1,G747,$E$2+$E$2+2-G747)-A747+2*$E$2+1,2*$E$2+1),3)))</f>
        <v>Player 24</v>
      </c>
      <c r="D747" s="10" t="str">
        <f ca="1" t="shared" si="12"/>
        <v>Player 7</v>
      </c>
      <c r="E747" s="10"/>
      <c r="F747" s="10"/>
      <c r="G747" s="6">
        <f>1+MOD(A747+D733-2,2*$E$2+1)</f>
        <v>17</v>
      </c>
    </row>
    <row r="748" spans="1:7" s="6" customFormat="1" ht="19.5" customHeight="1">
      <c r="A748" s="10">
        <v>12</v>
      </c>
      <c r="B748" s="12">
        <f t="shared" si="13"/>
        <v>8</v>
      </c>
      <c r="C748" s="12" t="str">
        <f ca="1">IF(G748=$E$2+1,D734,INDIRECT(ADDRESS(4+MOD(IF(G748&lt;$E$2+1,G748,$E$2+$E$2+2-G748)-A748+2*$E$2+1,2*$E$2+1),3)))</f>
        <v>Player 22</v>
      </c>
      <c r="D748" s="10" t="str">
        <f ca="1" t="shared" si="12"/>
        <v>Player 7</v>
      </c>
      <c r="E748" s="10"/>
      <c r="F748" s="10"/>
      <c r="G748" s="6">
        <f>1+MOD(A748+D733-2,2*$E$2+1)</f>
        <v>18</v>
      </c>
    </row>
    <row r="749" spans="1:7" s="6" customFormat="1" ht="19.5" customHeight="1">
      <c r="A749" s="10">
        <v>13</v>
      </c>
      <c r="B749" s="12">
        <f t="shared" si="13"/>
        <v>7</v>
      </c>
      <c r="C749" s="12" t="str">
        <f ca="1">IF(G749=$E$2+1,D734,INDIRECT(ADDRESS(4+MOD(IF(G749&lt;$E$2+1,G749,$E$2+$E$2+2-G749)-A749+2*$E$2+1,2*$E$2+1),3)))</f>
        <v>Player 20</v>
      </c>
      <c r="D749" s="10" t="str">
        <f ca="1" t="shared" si="12"/>
        <v>Player 7</v>
      </c>
      <c r="E749" s="10"/>
      <c r="F749" s="10"/>
      <c r="G749" s="6">
        <f>1+MOD(A749+D733-2,2*$E$2+1)</f>
        <v>19</v>
      </c>
    </row>
    <row r="750" spans="1:7" s="6" customFormat="1" ht="19.5" customHeight="1">
      <c r="A750" s="10">
        <v>14</v>
      </c>
      <c r="B750" s="12">
        <f t="shared" si="13"/>
        <v>6</v>
      </c>
      <c r="C750" s="12" t="str">
        <f ca="1">IF(G750=$E$2+1,D734,INDIRECT(ADDRESS(4+MOD(IF(G750&lt;$E$2+1,G750,$E$2+$E$2+2-G750)-A750+2*$E$2+1,2*$E$2+1),3)))</f>
        <v>Player 18</v>
      </c>
      <c r="D750" s="10" t="str">
        <f ca="1" t="shared" si="12"/>
        <v>Player 7</v>
      </c>
      <c r="E750" s="10"/>
      <c r="F750" s="10"/>
      <c r="G750" s="6">
        <f>1+MOD(A750+D733-2,2*$E$2+1)</f>
        <v>20</v>
      </c>
    </row>
    <row r="751" spans="1:7" s="6" customFormat="1" ht="19.5" customHeight="1">
      <c r="A751" s="10">
        <v>15</v>
      </c>
      <c r="B751" s="12">
        <f t="shared" si="13"/>
        <v>5</v>
      </c>
      <c r="C751" s="12" t="str">
        <f ca="1">IF(G751=$E$2+1,D734,INDIRECT(ADDRESS(4+MOD(IF(G751&lt;$E$2+1,G751,$E$2+$E$2+2-G751)-A751+2*$E$2+1,2*$E$2+1),3)))</f>
        <v>Player 16</v>
      </c>
      <c r="D751" s="10" t="str">
        <f ca="1" t="shared" si="12"/>
        <v>Player 7</v>
      </c>
      <c r="E751" s="10"/>
      <c r="F751" s="10"/>
      <c r="G751" s="6">
        <f>1+MOD(A751+D733-2,2*$E$2+1)</f>
        <v>21</v>
      </c>
    </row>
    <row r="752" spans="1:7" s="6" customFormat="1" ht="19.5" customHeight="1">
      <c r="A752" s="10">
        <v>16</v>
      </c>
      <c r="B752" s="12">
        <f t="shared" si="13"/>
        <v>4</v>
      </c>
      <c r="C752" s="12" t="str">
        <f ca="1">IF(G752=$E$2+1,D734,INDIRECT(ADDRESS(4+MOD(IF(G752&lt;$E$2+1,G752,$E$2+$E$2+2-G752)-A752+2*$E$2+1,2*$E$2+1),3)))</f>
        <v>Player 14</v>
      </c>
      <c r="D752" s="10" t="str">
        <f ca="1" t="shared" si="12"/>
        <v>Player 7</v>
      </c>
      <c r="E752" s="10"/>
      <c r="F752" s="10"/>
      <c r="G752" s="6">
        <f>1+MOD(A752+D733-2,2*$E$2+1)</f>
        <v>22</v>
      </c>
    </row>
    <row r="753" spans="1:7" s="6" customFormat="1" ht="19.5" customHeight="1">
      <c r="A753" s="10">
        <v>17</v>
      </c>
      <c r="B753" s="12">
        <f t="shared" si="13"/>
        <v>3</v>
      </c>
      <c r="C753" s="12" t="str">
        <f ca="1">IF(G753=$E$2+1,D734,INDIRECT(ADDRESS(4+MOD(IF(G753&lt;$E$2+1,G753,$E$2+$E$2+2-G753)-A753+2*$E$2+1,2*$E$2+1),3)))</f>
        <v>Player 12</v>
      </c>
      <c r="D753" s="10" t="str">
        <f ca="1" t="shared" si="12"/>
        <v>Player 7</v>
      </c>
      <c r="E753" s="10"/>
      <c r="F753" s="10"/>
      <c r="G753" s="6">
        <f>1+MOD(A753+D733-2,2*$E$2+1)</f>
        <v>23</v>
      </c>
    </row>
    <row r="754" spans="1:7" s="6" customFormat="1" ht="19.5" customHeight="1">
      <c r="A754" s="10">
        <v>18</v>
      </c>
      <c r="B754" s="12">
        <f t="shared" si="13"/>
        <v>2</v>
      </c>
      <c r="C754" s="12" t="str">
        <f ca="1">IF(G754=$E$2+1,D734,INDIRECT(ADDRESS(4+MOD(IF(G754&lt;$E$2+1,G754,$E$2+$E$2+2-G754)-A754+2*$E$2+1,2*$E$2+1),3)))</f>
        <v>Player 10</v>
      </c>
      <c r="D754" s="10" t="str">
        <f ca="1" t="shared" si="12"/>
        <v>Player 7</v>
      </c>
      <c r="E754" s="10"/>
      <c r="F754" s="10"/>
      <c r="G754" s="6">
        <f>1+MOD(A754+D733-2,2*$E$2+1)</f>
        <v>24</v>
      </c>
    </row>
    <row r="755" spans="1:7" s="6" customFormat="1" ht="19.5" customHeight="1">
      <c r="A755" s="10">
        <v>19</v>
      </c>
      <c r="B755" s="12">
        <f t="shared" si="13"/>
        <v>1</v>
      </c>
      <c r="C755" s="12" t="str">
        <f ca="1">IF(G755=$E$2+1,D734,INDIRECT(ADDRESS(4+MOD(IF(G755&lt;$E$2+1,G755,$E$2+$E$2+2-G755)-A755+2*$E$2+1,2*$E$2+1),3)))</f>
        <v>Player 8</v>
      </c>
      <c r="D755" s="10" t="str">
        <f ca="1" t="shared" si="12"/>
        <v>Player 7</v>
      </c>
      <c r="E755" s="10"/>
      <c r="F755" s="10"/>
      <c r="G755" s="6">
        <f>1+MOD(A755+D733-2,2*$E$2+1)</f>
        <v>25</v>
      </c>
    </row>
    <row r="756" spans="1:7" s="6" customFormat="1" ht="19.5" customHeight="1">
      <c r="A756" s="10">
        <v>20</v>
      </c>
      <c r="B756" s="12">
        <f t="shared" si="13"/>
        <v>1</v>
      </c>
      <c r="C756" s="12" t="str">
        <f ca="1">IF(G756=$E$2+1,D734,INDIRECT(ADDRESS(4+MOD(IF(G756&lt;$E$2+1,G756,$E$2+$E$2+2-G756)-A756+2*$E$2+1,2*$E$2+1),3)))</f>
        <v>Player 7</v>
      </c>
      <c r="D756" s="10" t="str">
        <f ca="1" t="shared" si="12"/>
        <v>Player 6</v>
      </c>
      <c r="E756" s="10"/>
      <c r="F756" s="10"/>
      <c r="G756" s="6">
        <f>1+MOD(A756+D733-2,2*$E$2+1)</f>
        <v>1</v>
      </c>
    </row>
    <row r="757" spans="1:7" s="6" customFormat="1" ht="19.5" customHeight="1">
      <c r="A757" s="10">
        <v>21</v>
      </c>
      <c r="B757" s="12">
        <f t="shared" si="13"/>
        <v>2</v>
      </c>
      <c r="C757" s="12" t="str">
        <f ca="1">IF(G757=$E$2+1,D734,INDIRECT(ADDRESS(4+MOD(IF(G757&lt;$E$2+1,G757,$E$2+$E$2+2-G757)-A757+2*$E$2+1,2*$E$2+1),3)))</f>
        <v>Player 7</v>
      </c>
      <c r="D757" s="10" t="str">
        <f ca="1" t="shared" si="12"/>
        <v>Player 4</v>
      </c>
      <c r="E757" s="10"/>
      <c r="F757" s="10"/>
      <c r="G757" s="6">
        <f>1+MOD(A757+D733-2,2*$E$2+1)</f>
        <v>2</v>
      </c>
    </row>
    <row r="758" spans="1:7" s="6" customFormat="1" ht="19.5" customHeight="1">
      <c r="A758" s="10">
        <v>22</v>
      </c>
      <c r="B758" s="12">
        <f t="shared" si="13"/>
        <v>3</v>
      </c>
      <c r="C758" s="12" t="str">
        <f ca="1">IF(G758=$E$2+1,D734,INDIRECT(ADDRESS(4+MOD(IF(G758&lt;$E$2+1,G758,$E$2+$E$2+2-G758)-A758+2*$E$2+1,2*$E$2+1),3)))</f>
        <v>Player 7</v>
      </c>
      <c r="D758" s="10" t="str">
        <f ca="1" t="shared" si="12"/>
        <v>Player 2</v>
      </c>
      <c r="E758" s="10"/>
      <c r="F758" s="10"/>
      <c r="G758" s="6">
        <f>1+MOD(A758+D733-2,2*$E$2+1)</f>
        <v>3</v>
      </c>
    </row>
    <row r="759" spans="1:7" s="6" customFormat="1" ht="19.5" customHeight="1">
      <c r="A759" s="10">
        <v>23</v>
      </c>
      <c r="B759" s="12">
        <f t="shared" si="13"/>
        <v>4</v>
      </c>
      <c r="C759" s="12" t="str">
        <f ca="1">IF(G759=$E$2+1,D734,INDIRECT(ADDRESS(4+MOD(IF(G759&lt;$E$2+1,G759,$E$2+$E$2+2-G759)-A759+2*$E$2+1,2*$E$2+1),3)))</f>
        <v>Player 7</v>
      </c>
      <c r="D759" s="10" t="str">
        <f ca="1" t="shared" si="12"/>
        <v>Player 25 or Rest</v>
      </c>
      <c r="E759" s="10"/>
      <c r="F759" s="10"/>
      <c r="G759" s="6">
        <f>1+MOD(A759+D733-2,2*$E$2+1)</f>
        <v>4</v>
      </c>
    </row>
    <row r="760" spans="1:7" s="6" customFormat="1" ht="19.5" customHeight="1">
      <c r="A760" s="10">
        <v>24</v>
      </c>
      <c r="B760" s="12">
        <f t="shared" si="13"/>
        <v>5</v>
      </c>
      <c r="C760" s="12" t="str">
        <f ca="1">IF(G760=$E$2+1,D734,INDIRECT(ADDRESS(4+MOD(IF(G760&lt;$E$2+1,G760,$E$2+$E$2+2-G760)-A760+2*$E$2+1,2*$E$2+1),3)))</f>
        <v>Player 7</v>
      </c>
      <c r="D760" s="10" t="str">
        <f ca="1" t="shared" si="12"/>
        <v>Player 23</v>
      </c>
      <c r="E760" s="10"/>
      <c r="F760" s="10"/>
      <c r="G760" s="6">
        <f>1+MOD(A760+D733-2,2*$E$2+1)</f>
        <v>5</v>
      </c>
    </row>
    <row r="761" spans="1:7" s="6" customFormat="1" ht="19.5" customHeight="1">
      <c r="A761" s="10">
        <v>25</v>
      </c>
      <c r="B761" s="12">
        <f t="shared" si="13"/>
        <v>6</v>
      </c>
      <c r="C761" s="12" t="str">
        <f ca="1">IF(G761=$E$2+1,D734,INDIRECT(ADDRESS(4+MOD(IF(G761&lt;$E$2+1,G761,$E$2+$E$2+2-G761)-A761+2*$E$2+1,2*$E$2+1),3)))</f>
        <v>Player 7</v>
      </c>
      <c r="D761" s="10" t="str">
        <f ca="1" t="shared" si="12"/>
        <v>Player 21</v>
      </c>
      <c r="E761" s="10"/>
      <c r="F761" s="10"/>
      <c r="G761" s="6">
        <f>1+MOD(A761+D733-2,2*$E$2+1)</f>
        <v>6</v>
      </c>
    </row>
    <row r="762" s="6" customFormat="1" ht="19.5" customHeight="1">
      <c r="F762" s="7"/>
    </row>
    <row r="763" s="6" customFormat="1" ht="19.5" customHeight="1">
      <c r="F763" s="7"/>
    </row>
    <row r="764" s="6" customFormat="1" ht="19.5" customHeight="1">
      <c r="F764" s="7"/>
    </row>
    <row r="765" s="6" customFormat="1" ht="19.5" customHeight="1">
      <c r="F765" s="7"/>
    </row>
    <row r="766" spans="1:4" s="6" customFormat="1" ht="19.5" customHeight="1">
      <c r="A766" s="6" t="s">
        <v>38</v>
      </c>
      <c r="C766" s="8" t="s">
        <v>39</v>
      </c>
      <c r="D766" s="9">
        <v>8</v>
      </c>
    </row>
    <row r="767" spans="3:4" s="6" customFormat="1" ht="19.5" customHeight="1">
      <c r="C767" s="8" t="s">
        <v>40</v>
      </c>
      <c r="D767" s="9" t="str">
        <f ca="1">INDIRECT(ADDRESS(3+D766,3))</f>
        <v>Player 8</v>
      </c>
    </row>
    <row r="768" s="6" customFormat="1" ht="19.5" customHeight="1"/>
    <row r="769" spans="1:7" s="6" customFormat="1" ht="19.5" customHeight="1">
      <c r="A769" s="10" t="s">
        <v>43</v>
      </c>
      <c r="B769" s="17" t="s">
        <v>5</v>
      </c>
      <c r="C769" s="12" t="s">
        <v>11</v>
      </c>
      <c r="D769" s="10" t="s">
        <v>10</v>
      </c>
      <c r="E769" s="11" t="s">
        <v>3</v>
      </c>
      <c r="F769" s="10" t="s">
        <v>4</v>
      </c>
      <c r="G769" s="6" t="s">
        <v>41</v>
      </c>
    </row>
    <row r="770" spans="1:7" s="6" customFormat="1" ht="19.5" customHeight="1">
      <c r="A770" s="10">
        <v>1</v>
      </c>
      <c r="B770" s="12">
        <f>IF(G770=$E$2+1,0,IF(G770&lt;$E$2+1,G770,$E$2+$E$2+2-G770))</f>
        <v>8</v>
      </c>
      <c r="C770" s="12" t="str">
        <f ca="1">IF(G770=$E$2+1,D767,INDIRECT(ADDRESS(4+MOD(IF(G770&lt;$E$2+1,G770,$E$2+$E$2+2-G770)-A770+2*$E$2+1,2*$E$2+1),3)))</f>
        <v>Player 8</v>
      </c>
      <c r="D770" s="10" t="str">
        <f aca="true" ca="1" t="shared" si="14" ref="D770:D794">IF(G770=$E$2+1,$F$3,INDIRECT(ADDRESS(4+MOD(IF(G770&lt;$E$2+1,$E$2+$E$2+2-G770,G770)-A770+2*$E$2+1,2*$E$2+1),3)))</f>
        <v>Player 18</v>
      </c>
      <c r="E770" s="11"/>
      <c r="F770" s="10"/>
      <c r="G770" s="6">
        <f>1+MOD(A770+D766-2,2*$E$2+1)</f>
        <v>8</v>
      </c>
    </row>
    <row r="771" spans="1:7" s="6" customFormat="1" ht="19.5" customHeight="1">
      <c r="A771" s="10">
        <v>2</v>
      </c>
      <c r="B771" s="12">
        <f aca="true" t="shared" si="15" ref="B771:B794">IF(G771=$E$2+1,0,IF(G771&lt;$E$2+1,G771,$E$2+$E$2+2-G771))</f>
        <v>9</v>
      </c>
      <c r="C771" s="12" t="str">
        <f ca="1">IF(G771=$E$2+1,D767,INDIRECT(ADDRESS(4+MOD(IF(G771&lt;$E$2+1,G771,$E$2+$E$2+2-G771)-A771+2*$E$2+1,2*$E$2+1),3)))</f>
        <v>Player 8</v>
      </c>
      <c r="D771" s="10" t="str">
        <f ca="1" t="shared" si="14"/>
        <v>Player 16</v>
      </c>
      <c r="E771" s="11"/>
      <c r="F771" s="10"/>
      <c r="G771" s="6">
        <f>1+MOD(A771+D766-2,2*$E$2+1)</f>
        <v>9</v>
      </c>
    </row>
    <row r="772" spans="1:7" s="6" customFormat="1" ht="19.5" customHeight="1">
      <c r="A772" s="10">
        <v>3</v>
      </c>
      <c r="B772" s="12">
        <f t="shared" si="15"/>
        <v>10</v>
      </c>
      <c r="C772" s="12" t="str">
        <f ca="1">IF(G772=$E$2+1,D767,INDIRECT(ADDRESS(4+MOD(IF(G772&lt;$E$2+1,G772,$E$2+$E$2+2-G772)-A772+2*$E$2+1,2*$E$2+1),3)))</f>
        <v>Player 8</v>
      </c>
      <c r="D772" s="10" t="str">
        <f ca="1" t="shared" si="14"/>
        <v>Player 14</v>
      </c>
      <c r="E772" s="10"/>
      <c r="F772" s="10"/>
      <c r="G772" s="6">
        <f>1+MOD(A772+D766-2,2*$E$2+1)</f>
        <v>10</v>
      </c>
    </row>
    <row r="773" spans="1:7" s="6" customFormat="1" ht="19.5" customHeight="1">
      <c r="A773" s="10">
        <v>4</v>
      </c>
      <c r="B773" s="12">
        <f t="shared" si="15"/>
        <v>11</v>
      </c>
      <c r="C773" s="12" t="str">
        <f ca="1">IF(G773=$E$2+1,D767,INDIRECT(ADDRESS(4+MOD(IF(G773&lt;$E$2+1,G773,$E$2+$E$2+2-G773)-A773+2*$E$2+1,2*$E$2+1),3)))</f>
        <v>Player 8</v>
      </c>
      <c r="D773" s="10" t="str">
        <f ca="1" t="shared" si="14"/>
        <v>Player 12</v>
      </c>
      <c r="E773" s="10"/>
      <c r="F773" s="10"/>
      <c r="G773" s="6">
        <f>1+MOD(A773+D766-2,2*$E$2+1)</f>
        <v>11</v>
      </c>
    </row>
    <row r="774" spans="1:7" s="6" customFormat="1" ht="19.5" customHeight="1">
      <c r="A774" s="10">
        <v>5</v>
      </c>
      <c r="B774" s="12">
        <f t="shared" si="15"/>
        <v>12</v>
      </c>
      <c r="C774" s="12" t="str">
        <f ca="1">IF(G774=$E$2+1,D767,INDIRECT(ADDRESS(4+MOD(IF(G774&lt;$E$2+1,G774,$E$2+$E$2+2-G774)-A774+2*$E$2+1,2*$E$2+1),3)))</f>
        <v>Player 8</v>
      </c>
      <c r="D774" s="10" t="str">
        <f ca="1" t="shared" si="14"/>
        <v>Player 10</v>
      </c>
      <c r="E774" s="10"/>
      <c r="F774" s="10"/>
      <c r="G774" s="6">
        <f>1+MOD(A774+D766-2,2*$E$2+1)</f>
        <v>12</v>
      </c>
    </row>
    <row r="775" spans="1:7" s="6" customFormat="1" ht="19.5" customHeight="1">
      <c r="A775" s="10">
        <v>6</v>
      </c>
      <c r="B775" s="12">
        <f t="shared" si="15"/>
        <v>0</v>
      </c>
      <c r="C775" s="12" t="str">
        <f ca="1">IF(G775=$E$2+1,D767,INDIRECT(ADDRESS(4+MOD(IF(G775&lt;$E$2+1,G775,$E$2+$E$2+2-G775)-A775+2*$E$2+1,2*$E$2+1),3)))</f>
        <v>Player 8</v>
      </c>
      <c r="D775" s="10" t="str">
        <f ca="1" t="shared" si="14"/>
        <v>Rest</v>
      </c>
      <c r="E775" s="10"/>
      <c r="F775" s="10"/>
      <c r="G775" s="6">
        <f>1+MOD(A775+D766-2,2*$E$2+1)</f>
        <v>13</v>
      </c>
    </row>
    <row r="776" spans="1:7" s="6" customFormat="1" ht="19.5" customHeight="1">
      <c r="A776" s="10">
        <v>7</v>
      </c>
      <c r="B776" s="12">
        <f t="shared" si="15"/>
        <v>12</v>
      </c>
      <c r="C776" s="12" t="str">
        <f ca="1">IF(G776=$E$2+1,D767,INDIRECT(ADDRESS(4+MOD(IF(G776&lt;$E$2+1,G776,$E$2+$E$2+2-G776)-A776+2*$E$2+1,2*$E$2+1),3)))</f>
        <v>Player 6</v>
      </c>
      <c r="D776" s="10" t="str">
        <f ca="1" t="shared" si="14"/>
        <v>Player 8</v>
      </c>
      <c r="E776" s="10"/>
      <c r="F776" s="10"/>
      <c r="G776" s="6">
        <f>1+MOD(A776+D766-2,2*$E$2+1)</f>
        <v>14</v>
      </c>
    </row>
    <row r="777" spans="1:7" s="6" customFormat="1" ht="19.5" customHeight="1">
      <c r="A777" s="10">
        <v>8</v>
      </c>
      <c r="B777" s="12">
        <f t="shared" si="15"/>
        <v>11</v>
      </c>
      <c r="C777" s="12" t="str">
        <f ca="1">IF(G777=$E$2+1,D767,INDIRECT(ADDRESS(4+MOD(IF(G777&lt;$E$2+1,G777,$E$2+$E$2+2-G777)-A777+2*$E$2+1,2*$E$2+1),3)))</f>
        <v>Player 4</v>
      </c>
      <c r="D777" s="10" t="str">
        <f ca="1" t="shared" si="14"/>
        <v>Player 8</v>
      </c>
      <c r="E777" s="10"/>
      <c r="F777" s="10"/>
      <c r="G777" s="6">
        <f>1+MOD(A777+D766-2,2*$E$2+1)</f>
        <v>15</v>
      </c>
    </row>
    <row r="778" spans="1:7" s="6" customFormat="1" ht="19.5" customHeight="1">
      <c r="A778" s="10">
        <v>9</v>
      </c>
      <c r="B778" s="12">
        <f t="shared" si="15"/>
        <v>10</v>
      </c>
      <c r="C778" s="12" t="str">
        <f ca="1">IF(G778=$E$2+1,D767,INDIRECT(ADDRESS(4+MOD(IF(G778&lt;$E$2+1,G778,$E$2+$E$2+2-G778)-A778+2*$E$2+1,2*$E$2+1),3)))</f>
        <v>Player 2</v>
      </c>
      <c r="D778" s="10" t="str">
        <f ca="1" t="shared" si="14"/>
        <v>Player 8</v>
      </c>
      <c r="E778" s="10"/>
      <c r="F778" s="10"/>
      <c r="G778" s="6">
        <f>1+MOD(A778+D766-2,2*$E$2+1)</f>
        <v>16</v>
      </c>
    </row>
    <row r="779" spans="1:7" s="6" customFormat="1" ht="19.5" customHeight="1">
      <c r="A779" s="10">
        <v>10</v>
      </c>
      <c r="B779" s="12">
        <f t="shared" si="15"/>
        <v>9</v>
      </c>
      <c r="C779" s="12" t="str">
        <f ca="1">IF(G779=$E$2+1,D767,INDIRECT(ADDRESS(4+MOD(IF(G779&lt;$E$2+1,G779,$E$2+$E$2+2-G779)-A779+2*$E$2+1,2*$E$2+1),3)))</f>
        <v>Player 25 or Rest</v>
      </c>
      <c r="D779" s="10" t="str">
        <f ca="1" t="shared" si="14"/>
        <v>Player 8</v>
      </c>
      <c r="E779" s="10"/>
      <c r="F779" s="10"/>
      <c r="G779" s="6">
        <f>1+MOD(A779+D766-2,2*$E$2+1)</f>
        <v>17</v>
      </c>
    </row>
    <row r="780" spans="1:7" s="6" customFormat="1" ht="19.5" customHeight="1">
      <c r="A780" s="10">
        <v>11</v>
      </c>
      <c r="B780" s="12">
        <f t="shared" si="15"/>
        <v>8</v>
      </c>
      <c r="C780" s="12" t="str">
        <f ca="1">IF(G780=$E$2+1,D767,INDIRECT(ADDRESS(4+MOD(IF(G780&lt;$E$2+1,G780,$E$2+$E$2+2-G780)-A780+2*$E$2+1,2*$E$2+1),3)))</f>
        <v>Player 23</v>
      </c>
      <c r="D780" s="10" t="str">
        <f ca="1" t="shared" si="14"/>
        <v>Player 8</v>
      </c>
      <c r="E780" s="10"/>
      <c r="F780" s="10"/>
      <c r="G780" s="6">
        <f>1+MOD(A780+D766-2,2*$E$2+1)</f>
        <v>18</v>
      </c>
    </row>
    <row r="781" spans="1:7" s="6" customFormat="1" ht="19.5" customHeight="1">
      <c r="A781" s="10">
        <v>12</v>
      </c>
      <c r="B781" s="12">
        <f t="shared" si="15"/>
        <v>7</v>
      </c>
      <c r="C781" s="12" t="str">
        <f ca="1">IF(G781=$E$2+1,D767,INDIRECT(ADDRESS(4+MOD(IF(G781&lt;$E$2+1,G781,$E$2+$E$2+2-G781)-A781+2*$E$2+1,2*$E$2+1),3)))</f>
        <v>Player 21</v>
      </c>
      <c r="D781" s="10" t="str">
        <f ca="1" t="shared" si="14"/>
        <v>Player 8</v>
      </c>
      <c r="E781" s="10"/>
      <c r="F781" s="10"/>
      <c r="G781" s="6">
        <f>1+MOD(A781+D766-2,2*$E$2+1)</f>
        <v>19</v>
      </c>
    </row>
    <row r="782" spans="1:7" s="6" customFormat="1" ht="19.5" customHeight="1">
      <c r="A782" s="10">
        <v>13</v>
      </c>
      <c r="B782" s="12">
        <f t="shared" si="15"/>
        <v>6</v>
      </c>
      <c r="C782" s="12" t="str">
        <f ca="1">IF(G782=$E$2+1,D767,INDIRECT(ADDRESS(4+MOD(IF(G782&lt;$E$2+1,G782,$E$2+$E$2+2-G782)-A782+2*$E$2+1,2*$E$2+1),3)))</f>
        <v>Player 19</v>
      </c>
      <c r="D782" s="10" t="str">
        <f ca="1" t="shared" si="14"/>
        <v>Player 8</v>
      </c>
      <c r="E782" s="10"/>
      <c r="F782" s="10"/>
      <c r="G782" s="6">
        <f>1+MOD(A782+D766-2,2*$E$2+1)</f>
        <v>20</v>
      </c>
    </row>
    <row r="783" spans="1:7" s="6" customFormat="1" ht="19.5" customHeight="1">
      <c r="A783" s="10">
        <v>14</v>
      </c>
      <c r="B783" s="12">
        <f t="shared" si="15"/>
        <v>5</v>
      </c>
      <c r="C783" s="12" t="str">
        <f ca="1">IF(G783=$E$2+1,D767,INDIRECT(ADDRESS(4+MOD(IF(G783&lt;$E$2+1,G783,$E$2+$E$2+2-G783)-A783+2*$E$2+1,2*$E$2+1),3)))</f>
        <v>Player 17</v>
      </c>
      <c r="D783" s="10" t="str">
        <f ca="1" t="shared" si="14"/>
        <v>Player 8</v>
      </c>
      <c r="E783" s="10"/>
      <c r="F783" s="10"/>
      <c r="G783" s="6">
        <f>1+MOD(A783+D766-2,2*$E$2+1)</f>
        <v>21</v>
      </c>
    </row>
    <row r="784" spans="1:7" s="6" customFormat="1" ht="19.5" customHeight="1">
      <c r="A784" s="10">
        <v>15</v>
      </c>
      <c r="B784" s="12">
        <f t="shared" si="15"/>
        <v>4</v>
      </c>
      <c r="C784" s="12" t="str">
        <f ca="1">IF(G784=$E$2+1,D767,INDIRECT(ADDRESS(4+MOD(IF(G784&lt;$E$2+1,G784,$E$2+$E$2+2-G784)-A784+2*$E$2+1,2*$E$2+1),3)))</f>
        <v>Player 15</v>
      </c>
      <c r="D784" s="10" t="str">
        <f ca="1" t="shared" si="14"/>
        <v>Player 8</v>
      </c>
      <c r="E784" s="10"/>
      <c r="F784" s="10"/>
      <c r="G784" s="6">
        <f>1+MOD(A784+D766-2,2*$E$2+1)</f>
        <v>22</v>
      </c>
    </row>
    <row r="785" spans="1:7" s="6" customFormat="1" ht="19.5" customHeight="1">
      <c r="A785" s="10">
        <v>16</v>
      </c>
      <c r="B785" s="12">
        <f t="shared" si="15"/>
        <v>3</v>
      </c>
      <c r="C785" s="12" t="str">
        <f ca="1">IF(G785=$E$2+1,D767,INDIRECT(ADDRESS(4+MOD(IF(G785&lt;$E$2+1,G785,$E$2+$E$2+2-G785)-A785+2*$E$2+1,2*$E$2+1),3)))</f>
        <v>Player 13</v>
      </c>
      <c r="D785" s="10" t="str">
        <f ca="1" t="shared" si="14"/>
        <v>Player 8</v>
      </c>
      <c r="E785" s="10"/>
      <c r="F785" s="10"/>
      <c r="G785" s="6">
        <f>1+MOD(A785+D766-2,2*$E$2+1)</f>
        <v>23</v>
      </c>
    </row>
    <row r="786" spans="1:7" s="6" customFormat="1" ht="19.5" customHeight="1">
      <c r="A786" s="10">
        <v>17</v>
      </c>
      <c r="B786" s="12">
        <f t="shared" si="15"/>
        <v>2</v>
      </c>
      <c r="C786" s="12" t="str">
        <f ca="1">IF(G786=$E$2+1,D767,INDIRECT(ADDRESS(4+MOD(IF(G786&lt;$E$2+1,G786,$E$2+$E$2+2-G786)-A786+2*$E$2+1,2*$E$2+1),3)))</f>
        <v>Player 11</v>
      </c>
      <c r="D786" s="10" t="str">
        <f ca="1" t="shared" si="14"/>
        <v>Player 8</v>
      </c>
      <c r="E786" s="10"/>
      <c r="F786" s="10"/>
      <c r="G786" s="6">
        <f>1+MOD(A786+D766-2,2*$E$2+1)</f>
        <v>24</v>
      </c>
    </row>
    <row r="787" spans="1:7" s="6" customFormat="1" ht="19.5" customHeight="1">
      <c r="A787" s="10">
        <v>18</v>
      </c>
      <c r="B787" s="12">
        <f t="shared" si="15"/>
        <v>1</v>
      </c>
      <c r="C787" s="12" t="str">
        <f ca="1">IF(G787=$E$2+1,D767,INDIRECT(ADDRESS(4+MOD(IF(G787&lt;$E$2+1,G787,$E$2+$E$2+2-G787)-A787+2*$E$2+1,2*$E$2+1),3)))</f>
        <v>Player 9</v>
      </c>
      <c r="D787" s="10" t="str">
        <f ca="1" t="shared" si="14"/>
        <v>Player 8</v>
      </c>
      <c r="E787" s="10"/>
      <c r="F787" s="10"/>
      <c r="G787" s="6">
        <f>1+MOD(A787+D766-2,2*$E$2+1)</f>
        <v>25</v>
      </c>
    </row>
    <row r="788" spans="1:7" s="6" customFormat="1" ht="19.5" customHeight="1">
      <c r="A788" s="10">
        <v>19</v>
      </c>
      <c r="B788" s="12">
        <f t="shared" si="15"/>
        <v>1</v>
      </c>
      <c r="C788" s="12" t="str">
        <f ca="1">IF(G788=$E$2+1,D767,INDIRECT(ADDRESS(4+MOD(IF(G788&lt;$E$2+1,G788,$E$2+$E$2+2-G788)-A788+2*$E$2+1,2*$E$2+1),3)))</f>
        <v>Player 8</v>
      </c>
      <c r="D788" s="10" t="str">
        <f ca="1" t="shared" si="14"/>
        <v>Player 7</v>
      </c>
      <c r="E788" s="10"/>
      <c r="F788" s="10"/>
      <c r="G788" s="6">
        <f>1+MOD(A788+D766-2,2*$E$2+1)</f>
        <v>1</v>
      </c>
    </row>
    <row r="789" spans="1:7" s="6" customFormat="1" ht="19.5" customHeight="1">
      <c r="A789" s="10">
        <v>20</v>
      </c>
      <c r="B789" s="12">
        <f t="shared" si="15"/>
        <v>2</v>
      </c>
      <c r="C789" s="12" t="str">
        <f ca="1">IF(G789=$E$2+1,D767,INDIRECT(ADDRESS(4+MOD(IF(G789&lt;$E$2+1,G789,$E$2+$E$2+2-G789)-A789+2*$E$2+1,2*$E$2+1),3)))</f>
        <v>Player 8</v>
      </c>
      <c r="D789" s="10" t="str">
        <f ca="1" t="shared" si="14"/>
        <v>Player 5</v>
      </c>
      <c r="E789" s="10"/>
      <c r="F789" s="10"/>
      <c r="G789" s="6">
        <f>1+MOD(A789+D766-2,2*$E$2+1)</f>
        <v>2</v>
      </c>
    </row>
    <row r="790" spans="1:7" s="6" customFormat="1" ht="19.5" customHeight="1">
      <c r="A790" s="10">
        <v>21</v>
      </c>
      <c r="B790" s="12">
        <f t="shared" si="15"/>
        <v>3</v>
      </c>
      <c r="C790" s="12" t="str">
        <f ca="1">IF(G790=$E$2+1,D767,INDIRECT(ADDRESS(4+MOD(IF(G790&lt;$E$2+1,G790,$E$2+$E$2+2-G790)-A790+2*$E$2+1,2*$E$2+1),3)))</f>
        <v>Player 8</v>
      </c>
      <c r="D790" s="10" t="str">
        <f ca="1" t="shared" si="14"/>
        <v>Player 3</v>
      </c>
      <c r="E790" s="10"/>
      <c r="F790" s="10"/>
      <c r="G790" s="6">
        <f>1+MOD(A790+D766-2,2*$E$2+1)</f>
        <v>3</v>
      </c>
    </row>
    <row r="791" spans="1:7" s="6" customFormat="1" ht="19.5" customHeight="1">
      <c r="A791" s="10">
        <v>22</v>
      </c>
      <c r="B791" s="12">
        <f t="shared" si="15"/>
        <v>4</v>
      </c>
      <c r="C791" s="12" t="str">
        <f ca="1">IF(G791=$E$2+1,D767,INDIRECT(ADDRESS(4+MOD(IF(G791&lt;$E$2+1,G791,$E$2+$E$2+2-G791)-A791+2*$E$2+1,2*$E$2+1),3)))</f>
        <v>Player 8</v>
      </c>
      <c r="D791" s="10" t="str">
        <f ca="1" t="shared" si="14"/>
        <v>Player 1</v>
      </c>
      <c r="E791" s="10"/>
      <c r="F791" s="10"/>
      <c r="G791" s="6">
        <f>1+MOD(A791+D766-2,2*$E$2+1)</f>
        <v>4</v>
      </c>
    </row>
    <row r="792" spans="1:7" s="6" customFormat="1" ht="19.5" customHeight="1">
      <c r="A792" s="10">
        <v>23</v>
      </c>
      <c r="B792" s="12">
        <f t="shared" si="15"/>
        <v>5</v>
      </c>
      <c r="C792" s="12" t="str">
        <f ca="1">IF(G792=$E$2+1,D767,INDIRECT(ADDRESS(4+MOD(IF(G792&lt;$E$2+1,G792,$E$2+$E$2+2-G792)-A792+2*$E$2+1,2*$E$2+1),3)))</f>
        <v>Player 8</v>
      </c>
      <c r="D792" s="10" t="str">
        <f ca="1" t="shared" si="14"/>
        <v>Player 24</v>
      </c>
      <c r="E792" s="10"/>
      <c r="F792" s="10"/>
      <c r="G792" s="6">
        <f>1+MOD(A792+D766-2,2*$E$2+1)</f>
        <v>5</v>
      </c>
    </row>
    <row r="793" spans="1:7" s="6" customFormat="1" ht="19.5" customHeight="1">
      <c r="A793" s="10">
        <v>24</v>
      </c>
      <c r="B793" s="12">
        <f t="shared" si="15"/>
        <v>6</v>
      </c>
      <c r="C793" s="12" t="str">
        <f ca="1">IF(G793=$E$2+1,D767,INDIRECT(ADDRESS(4+MOD(IF(G793&lt;$E$2+1,G793,$E$2+$E$2+2-G793)-A793+2*$E$2+1,2*$E$2+1),3)))</f>
        <v>Player 8</v>
      </c>
      <c r="D793" s="10" t="str">
        <f ca="1" t="shared" si="14"/>
        <v>Player 22</v>
      </c>
      <c r="E793" s="10"/>
      <c r="F793" s="10"/>
      <c r="G793" s="6">
        <f>1+MOD(A793+D766-2,2*$E$2+1)</f>
        <v>6</v>
      </c>
    </row>
    <row r="794" spans="1:7" s="6" customFormat="1" ht="19.5" customHeight="1">
      <c r="A794" s="10">
        <v>25</v>
      </c>
      <c r="B794" s="12">
        <f t="shared" si="15"/>
        <v>7</v>
      </c>
      <c r="C794" s="12" t="str">
        <f ca="1">IF(G794=$E$2+1,D767,INDIRECT(ADDRESS(4+MOD(IF(G794&lt;$E$2+1,G794,$E$2+$E$2+2-G794)-A794+2*$E$2+1,2*$E$2+1),3)))</f>
        <v>Player 8</v>
      </c>
      <c r="D794" s="10" t="str">
        <f ca="1" t="shared" si="14"/>
        <v>Player 20</v>
      </c>
      <c r="E794" s="10"/>
      <c r="F794" s="10"/>
      <c r="G794" s="6">
        <f>1+MOD(A794+D766-2,2*$E$2+1)</f>
        <v>7</v>
      </c>
    </row>
    <row r="795" s="6" customFormat="1" ht="19.5" customHeight="1">
      <c r="F795" s="7"/>
    </row>
    <row r="796" s="6" customFormat="1" ht="19.5" customHeight="1">
      <c r="F796" s="7"/>
    </row>
    <row r="797" s="6" customFormat="1" ht="19.5" customHeight="1">
      <c r="F797" s="7"/>
    </row>
    <row r="798" s="6" customFormat="1" ht="19.5" customHeight="1">
      <c r="F798" s="7"/>
    </row>
    <row r="799" spans="1:4" s="6" customFormat="1" ht="19.5" customHeight="1">
      <c r="A799" s="6" t="s">
        <v>38</v>
      </c>
      <c r="C799" s="8" t="s">
        <v>39</v>
      </c>
      <c r="D799" s="9">
        <v>9</v>
      </c>
    </row>
    <row r="800" spans="3:4" s="6" customFormat="1" ht="19.5" customHeight="1">
      <c r="C800" s="8" t="s">
        <v>40</v>
      </c>
      <c r="D800" s="9" t="str">
        <f ca="1">INDIRECT(ADDRESS(3+D799,3))</f>
        <v>Player 9</v>
      </c>
    </row>
    <row r="801" s="6" customFormat="1" ht="19.5" customHeight="1"/>
    <row r="802" spans="1:7" s="6" customFormat="1" ht="19.5" customHeight="1">
      <c r="A802" s="10" t="s">
        <v>43</v>
      </c>
      <c r="B802" s="17" t="s">
        <v>5</v>
      </c>
      <c r="C802" s="12" t="s">
        <v>11</v>
      </c>
      <c r="D802" s="10" t="s">
        <v>10</v>
      </c>
      <c r="E802" s="11" t="s">
        <v>3</v>
      </c>
      <c r="F802" s="10" t="s">
        <v>4</v>
      </c>
      <c r="G802" s="6" t="s">
        <v>41</v>
      </c>
    </row>
    <row r="803" spans="1:7" s="6" customFormat="1" ht="19.5" customHeight="1">
      <c r="A803" s="10">
        <v>1</v>
      </c>
      <c r="B803" s="12">
        <f>IF(G803=$E$2+1,0,IF(G803&lt;$E$2+1,G803,$E$2+$E$2+2-G803))</f>
        <v>9</v>
      </c>
      <c r="C803" s="12" t="str">
        <f ca="1">IF(G803=$E$2+1,D800,INDIRECT(ADDRESS(4+MOD(IF(G803&lt;$E$2+1,G803,$E$2+$E$2+2-G803)-A803+2*$E$2+1,2*$E$2+1),3)))</f>
        <v>Player 9</v>
      </c>
      <c r="D803" s="10" t="str">
        <f aca="true" ca="1" t="shared" si="16" ref="D803:D827">IF(G803=$E$2+1,$F$3,INDIRECT(ADDRESS(4+MOD(IF(G803&lt;$E$2+1,$E$2+$E$2+2-G803,G803)-A803+2*$E$2+1,2*$E$2+1),3)))</f>
        <v>Player 17</v>
      </c>
      <c r="E803" s="11"/>
      <c r="F803" s="10"/>
      <c r="G803" s="6">
        <f>1+MOD(A803+D799-2,2*$E$2+1)</f>
        <v>9</v>
      </c>
    </row>
    <row r="804" spans="1:7" s="6" customFormat="1" ht="19.5" customHeight="1">
      <c r="A804" s="10">
        <v>2</v>
      </c>
      <c r="B804" s="12">
        <f aca="true" t="shared" si="17" ref="B804:B827">IF(G804=$E$2+1,0,IF(G804&lt;$E$2+1,G804,$E$2+$E$2+2-G804))</f>
        <v>10</v>
      </c>
      <c r="C804" s="12" t="str">
        <f ca="1">IF(G804=$E$2+1,D800,INDIRECT(ADDRESS(4+MOD(IF(G804&lt;$E$2+1,G804,$E$2+$E$2+2-G804)-A804+2*$E$2+1,2*$E$2+1),3)))</f>
        <v>Player 9</v>
      </c>
      <c r="D804" s="10" t="str">
        <f ca="1" t="shared" si="16"/>
        <v>Player 15</v>
      </c>
      <c r="E804" s="11"/>
      <c r="F804" s="10"/>
      <c r="G804" s="6">
        <f>1+MOD(A804+D799-2,2*$E$2+1)</f>
        <v>10</v>
      </c>
    </row>
    <row r="805" spans="1:7" s="6" customFormat="1" ht="19.5" customHeight="1">
      <c r="A805" s="10">
        <v>3</v>
      </c>
      <c r="B805" s="12">
        <f t="shared" si="17"/>
        <v>11</v>
      </c>
      <c r="C805" s="12" t="str">
        <f ca="1">IF(G805=$E$2+1,D800,INDIRECT(ADDRESS(4+MOD(IF(G805&lt;$E$2+1,G805,$E$2+$E$2+2-G805)-A805+2*$E$2+1,2*$E$2+1),3)))</f>
        <v>Player 9</v>
      </c>
      <c r="D805" s="10" t="str">
        <f ca="1" t="shared" si="16"/>
        <v>Player 13</v>
      </c>
      <c r="E805" s="10"/>
      <c r="F805" s="10"/>
      <c r="G805" s="6">
        <f>1+MOD(A805+D799-2,2*$E$2+1)</f>
        <v>11</v>
      </c>
    </row>
    <row r="806" spans="1:7" s="6" customFormat="1" ht="19.5" customHeight="1">
      <c r="A806" s="10">
        <v>4</v>
      </c>
      <c r="B806" s="12">
        <f t="shared" si="17"/>
        <v>12</v>
      </c>
      <c r="C806" s="12" t="str">
        <f ca="1">IF(G806=$E$2+1,D800,INDIRECT(ADDRESS(4+MOD(IF(G806&lt;$E$2+1,G806,$E$2+$E$2+2-G806)-A806+2*$E$2+1,2*$E$2+1),3)))</f>
        <v>Player 9</v>
      </c>
      <c r="D806" s="10" t="str">
        <f ca="1" t="shared" si="16"/>
        <v>Player 11</v>
      </c>
      <c r="E806" s="10"/>
      <c r="F806" s="10"/>
      <c r="G806" s="6">
        <f>1+MOD(A806+D799-2,2*$E$2+1)</f>
        <v>12</v>
      </c>
    </row>
    <row r="807" spans="1:7" s="6" customFormat="1" ht="19.5" customHeight="1">
      <c r="A807" s="10">
        <v>5</v>
      </c>
      <c r="B807" s="12">
        <f t="shared" si="17"/>
        <v>0</v>
      </c>
      <c r="C807" s="12" t="str">
        <f ca="1">IF(G807=$E$2+1,D800,INDIRECT(ADDRESS(4+MOD(IF(G807&lt;$E$2+1,G807,$E$2+$E$2+2-G807)-A807+2*$E$2+1,2*$E$2+1),3)))</f>
        <v>Player 9</v>
      </c>
      <c r="D807" s="10" t="str">
        <f ca="1" t="shared" si="16"/>
        <v>Rest</v>
      </c>
      <c r="E807" s="10"/>
      <c r="F807" s="10"/>
      <c r="G807" s="6">
        <f>1+MOD(A807+D799-2,2*$E$2+1)</f>
        <v>13</v>
      </c>
    </row>
    <row r="808" spans="1:7" s="6" customFormat="1" ht="19.5" customHeight="1">
      <c r="A808" s="10">
        <v>6</v>
      </c>
      <c r="B808" s="12">
        <f t="shared" si="17"/>
        <v>12</v>
      </c>
      <c r="C808" s="12" t="str">
        <f ca="1">IF(G808=$E$2+1,D800,INDIRECT(ADDRESS(4+MOD(IF(G808&lt;$E$2+1,G808,$E$2+$E$2+2-G808)-A808+2*$E$2+1,2*$E$2+1),3)))</f>
        <v>Player 7</v>
      </c>
      <c r="D808" s="10" t="str">
        <f ca="1" t="shared" si="16"/>
        <v>Player 9</v>
      </c>
      <c r="E808" s="10"/>
      <c r="F808" s="10"/>
      <c r="G808" s="6">
        <f>1+MOD(A808+D799-2,2*$E$2+1)</f>
        <v>14</v>
      </c>
    </row>
    <row r="809" spans="1:7" s="6" customFormat="1" ht="19.5" customHeight="1">
      <c r="A809" s="10">
        <v>7</v>
      </c>
      <c r="B809" s="12">
        <f t="shared" si="17"/>
        <v>11</v>
      </c>
      <c r="C809" s="12" t="str">
        <f ca="1">IF(G809=$E$2+1,D800,INDIRECT(ADDRESS(4+MOD(IF(G809&lt;$E$2+1,G809,$E$2+$E$2+2-G809)-A809+2*$E$2+1,2*$E$2+1),3)))</f>
        <v>Player 5</v>
      </c>
      <c r="D809" s="10" t="str">
        <f ca="1" t="shared" si="16"/>
        <v>Player 9</v>
      </c>
      <c r="E809" s="10"/>
      <c r="F809" s="10"/>
      <c r="G809" s="6">
        <f>1+MOD(A809+D799-2,2*$E$2+1)</f>
        <v>15</v>
      </c>
    </row>
    <row r="810" spans="1:7" s="6" customFormat="1" ht="19.5" customHeight="1">
      <c r="A810" s="10">
        <v>8</v>
      </c>
      <c r="B810" s="12">
        <f t="shared" si="17"/>
        <v>10</v>
      </c>
      <c r="C810" s="12" t="str">
        <f ca="1">IF(G810=$E$2+1,D800,INDIRECT(ADDRESS(4+MOD(IF(G810&lt;$E$2+1,G810,$E$2+$E$2+2-G810)-A810+2*$E$2+1,2*$E$2+1),3)))</f>
        <v>Player 3</v>
      </c>
      <c r="D810" s="10" t="str">
        <f ca="1" t="shared" si="16"/>
        <v>Player 9</v>
      </c>
      <c r="E810" s="10"/>
      <c r="F810" s="10"/>
      <c r="G810" s="6">
        <f>1+MOD(A810+D799-2,2*$E$2+1)</f>
        <v>16</v>
      </c>
    </row>
    <row r="811" spans="1:7" s="6" customFormat="1" ht="19.5" customHeight="1">
      <c r="A811" s="10">
        <v>9</v>
      </c>
      <c r="B811" s="12">
        <f t="shared" si="17"/>
        <v>9</v>
      </c>
      <c r="C811" s="12" t="str">
        <f ca="1">IF(G811=$E$2+1,D800,INDIRECT(ADDRESS(4+MOD(IF(G811&lt;$E$2+1,G811,$E$2+$E$2+2-G811)-A811+2*$E$2+1,2*$E$2+1),3)))</f>
        <v>Player 1</v>
      </c>
      <c r="D811" s="10" t="str">
        <f ca="1" t="shared" si="16"/>
        <v>Player 9</v>
      </c>
      <c r="E811" s="10"/>
      <c r="F811" s="10"/>
      <c r="G811" s="6">
        <f>1+MOD(A811+D799-2,2*$E$2+1)</f>
        <v>17</v>
      </c>
    </row>
    <row r="812" spans="1:7" s="6" customFormat="1" ht="19.5" customHeight="1">
      <c r="A812" s="10">
        <v>10</v>
      </c>
      <c r="B812" s="12">
        <f t="shared" si="17"/>
        <v>8</v>
      </c>
      <c r="C812" s="12" t="str">
        <f ca="1">IF(G812=$E$2+1,D800,INDIRECT(ADDRESS(4+MOD(IF(G812&lt;$E$2+1,G812,$E$2+$E$2+2-G812)-A812+2*$E$2+1,2*$E$2+1),3)))</f>
        <v>Player 24</v>
      </c>
      <c r="D812" s="10" t="str">
        <f ca="1" t="shared" si="16"/>
        <v>Player 9</v>
      </c>
      <c r="E812" s="10"/>
      <c r="F812" s="10"/>
      <c r="G812" s="6">
        <f>1+MOD(A812+D799-2,2*$E$2+1)</f>
        <v>18</v>
      </c>
    </row>
    <row r="813" spans="1:7" s="6" customFormat="1" ht="19.5" customHeight="1">
      <c r="A813" s="10">
        <v>11</v>
      </c>
      <c r="B813" s="12">
        <f t="shared" si="17"/>
        <v>7</v>
      </c>
      <c r="C813" s="12" t="str">
        <f ca="1">IF(G813=$E$2+1,D800,INDIRECT(ADDRESS(4+MOD(IF(G813&lt;$E$2+1,G813,$E$2+$E$2+2-G813)-A813+2*$E$2+1,2*$E$2+1),3)))</f>
        <v>Player 22</v>
      </c>
      <c r="D813" s="10" t="str">
        <f ca="1" t="shared" si="16"/>
        <v>Player 9</v>
      </c>
      <c r="E813" s="10"/>
      <c r="F813" s="10"/>
      <c r="G813" s="6">
        <f>1+MOD(A813+D799-2,2*$E$2+1)</f>
        <v>19</v>
      </c>
    </row>
    <row r="814" spans="1:7" s="6" customFormat="1" ht="19.5" customHeight="1">
      <c r="A814" s="10">
        <v>12</v>
      </c>
      <c r="B814" s="12">
        <f t="shared" si="17"/>
        <v>6</v>
      </c>
      <c r="C814" s="12" t="str">
        <f ca="1">IF(G814=$E$2+1,D800,INDIRECT(ADDRESS(4+MOD(IF(G814&lt;$E$2+1,G814,$E$2+$E$2+2-G814)-A814+2*$E$2+1,2*$E$2+1),3)))</f>
        <v>Player 20</v>
      </c>
      <c r="D814" s="10" t="str">
        <f ca="1" t="shared" si="16"/>
        <v>Player 9</v>
      </c>
      <c r="E814" s="10"/>
      <c r="F814" s="10"/>
      <c r="G814" s="6">
        <f>1+MOD(A814+D799-2,2*$E$2+1)</f>
        <v>20</v>
      </c>
    </row>
    <row r="815" spans="1:7" s="6" customFormat="1" ht="19.5" customHeight="1">
      <c r="A815" s="10">
        <v>13</v>
      </c>
      <c r="B815" s="12">
        <f t="shared" si="17"/>
        <v>5</v>
      </c>
      <c r="C815" s="12" t="str">
        <f ca="1">IF(G815=$E$2+1,D800,INDIRECT(ADDRESS(4+MOD(IF(G815&lt;$E$2+1,G815,$E$2+$E$2+2-G815)-A815+2*$E$2+1,2*$E$2+1),3)))</f>
        <v>Player 18</v>
      </c>
      <c r="D815" s="10" t="str">
        <f ca="1" t="shared" si="16"/>
        <v>Player 9</v>
      </c>
      <c r="E815" s="10"/>
      <c r="F815" s="10"/>
      <c r="G815" s="6">
        <f>1+MOD(A815+D799-2,2*$E$2+1)</f>
        <v>21</v>
      </c>
    </row>
    <row r="816" spans="1:7" s="6" customFormat="1" ht="19.5" customHeight="1">
      <c r="A816" s="10">
        <v>14</v>
      </c>
      <c r="B816" s="12">
        <f t="shared" si="17"/>
        <v>4</v>
      </c>
      <c r="C816" s="12" t="str">
        <f ca="1">IF(G816=$E$2+1,D800,INDIRECT(ADDRESS(4+MOD(IF(G816&lt;$E$2+1,G816,$E$2+$E$2+2-G816)-A816+2*$E$2+1,2*$E$2+1),3)))</f>
        <v>Player 16</v>
      </c>
      <c r="D816" s="10" t="str">
        <f ca="1" t="shared" si="16"/>
        <v>Player 9</v>
      </c>
      <c r="E816" s="10"/>
      <c r="F816" s="10"/>
      <c r="G816" s="6">
        <f>1+MOD(A816+D799-2,2*$E$2+1)</f>
        <v>22</v>
      </c>
    </row>
    <row r="817" spans="1:7" s="6" customFormat="1" ht="19.5" customHeight="1">
      <c r="A817" s="10">
        <v>15</v>
      </c>
      <c r="B817" s="12">
        <f t="shared" si="17"/>
        <v>3</v>
      </c>
      <c r="C817" s="12" t="str">
        <f ca="1">IF(G817=$E$2+1,D800,INDIRECT(ADDRESS(4+MOD(IF(G817&lt;$E$2+1,G817,$E$2+$E$2+2-G817)-A817+2*$E$2+1,2*$E$2+1),3)))</f>
        <v>Player 14</v>
      </c>
      <c r="D817" s="10" t="str">
        <f ca="1" t="shared" si="16"/>
        <v>Player 9</v>
      </c>
      <c r="E817" s="10"/>
      <c r="F817" s="10"/>
      <c r="G817" s="6">
        <f>1+MOD(A817+D799-2,2*$E$2+1)</f>
        <v>23</v>
      </c>
    </row>
    <row r="818" spans="1:7" s="6" customFormat="1" ht="19.5" customHeight="1">
      <c r="A818" s="10">
        <v>16</v>
      </c>
      <c r="B818" s="12">
        <f t="shared" si="17"/>
        <v>2</v>
      </c>
      <c r="C818" s="12" t="str">
        <f ca="1">IF(G818=$E$2+1,D800,INDIRECT(ADDRESS(4+MOD(IF(G818&lt;$E$2+1,G818,$E$2+$E$2+2-G818)-A818+2*$E$2+1,2*$E$2+1),3)))</f>
        <v>Player 12</v>
      </c>
      <c r="D818" s="10" t="str">
        <f ca="1" t="shared" si="16"/>
        <v>Player 9</v>
      </c>
      <c r="E818" s="10"/>
      <c r="F818" s="10"/>
      <c r="G818" s="6">
        <f>1+MOD(A818+D799-2,2*$E$2+1)</f>
        <v>24</v>
      </c>
    </row>
    <row r="819" spans="1:7" s="6" customFormat="1" ht="19.5" customHeight="1">
      <c r="A819" s="10">
        <v>17</v>
      </c>
      <c r="B819" s="12">
        <f t="shared" si="17"/>
        <v>1</v>
      </c>
      <c r="C819" s="12" t="str">
        <f ca="1">IF(G819=$E$2+1,D800,INDIRECT(ADDRESS(4+MOD(IF(G819&lt;$E$2+1,G819,$E$2+$E$2+2-G819)-A819+2*$E$2+1,2*$E$2+1),3)))</f>
        <v>Player 10</v>
      </c>
      <c r="D819" s="10" t="str">
        <f ca="1" t="shared" si="16"/>
        <v>Player 9</v>
      </c>
      <c r="E819" s="10"/>
      <c r="F819" s="10"/>
      <c r="G819" s="6">
        <f>1+MOD(A819+D799-2,2*$E$2+1)</f>
        <v>25</v>
      </c>
    </row>
    <row r="820" spans="1:7" s="6" customFormat="1" ht="19.5" customHeight="1">
      <c r="A820" s="10">
        <v>18</v>
      </c>
      <c r="B820" s="12">
        <f t="shared" si="17"/>
        <v>1</v>
      </c>
      <c r="C820" s="12" t="str">
        <f ca="1">IF(G820=$E$2+1,D800,INDIRECT(ADDRESS(4+MOD(IF(G820&lt;$E$2+1,G820,$E$2+$E$2+2-G820)-A820+2*$E$2+1,2*$E$2+1),3)))</f>
        <v>Player 9</v>
      </c>
      <c r="D820" s="10" t="str">
        <f ca="1" t="shared" si="16"/>
        <v>Player 8</v>
      </c>
      <c r="E820" s="10"/>
      <c r="F820" s="10"/>
      <c r="G820" s="6">
        <f>1+MOD(A820+D799-2,2*$E$2+1)</f>
        <v>1</v>
      </c>
    </row>
    <row r="821" spans="1:7" s="6" customFormat="1" ht="19.5" customHeight="1">
      <c r="A821" s="10">
        <v>19</v>
      </c>
      <c r="B821" s="12">
        <f t="shared" si="17"/>
        <v>2</v>
      </c>
      <c r="C821" s="12" t="str">
        <f ca="1">IF(G821=$E$2+1,D800,INDIRECT(ADDRESS(4+MOD(IF(G821&lt;$E$2+1,G821,$E$2+$E$2+2-G821)-A821+2*$E$2+1,2*$E$2+1),3)))</f>
        <v>Player 9</v>
      </c>
      <c r="D821" s="10" t="str">
        <f ca="1" t="shared" si="16"/>
        <v>Player 6</v>
      </c>
      <c r="E821" s="10"/>
      <c r="F821" s="10"/>
      <c r="G821" s="6">
        <f>1+MOD(A821+D799-2,2*$E$2+1)</f>
        <v>2</v>
      </c>
    </row>
    <row r="822" spans="1:7" s="6" customFormat="1" ht="19.5" customHeight="1">
      <c r="A822" s="10">
        <v>20</v>
      </c>
      <c r="B822" s="12">
        <f t="shared" si="17"/>
        <v>3</v>
      </c>
      <c r="C822" s="12" t="str">
        <f ca="1">IF(G822=$E$2+1,D800,INDIRECT(ADDRESS(4+MOD(IF(G822&lt;$E$2+1,G822,$E$2+$E$2+2-G822)-A822+2*$E$2+1,2*$E$2+1),3)))</f>
        <v>Player 9</v>
      </c>
      <c r="D822" s="10" t="str">
        <f ca="1" t="shared" si="16"/>
        <v>Player 4</v>
      </c>
      <c r="E822" s="10"/>
      <c r="F822" s="10"/>
      <c r="G822" s="6">
        <f>1+MOD(A822+D799-2,2*$E$2+1)</f>
        <v>3</v>
      </c>
    </row>
    <row r="823" spans="1:7" s="6" customFormat="1" ht="19.5" customHeight="1">
      <c r="A823" s="10">
        <v>21</v>
      </c>
      <c r="B823" s="12">
        <f t="shared" si="17"/>
        <v>4</v>
      </c>
      <c r="C823" s="12" t="str">
        <f ca="1">IF(G823=$E$2+1,D800,INDIRECT(ADDRESS(4+MOD(IF(G823&lt;$E$2+1,G823,$E$2+$E$2+2-G823)-A823+2*$E$2+1,2*$E$2+1),3)))</f>
        <v>Player 9</v>
      </c>
      <c r="D823" s="10" t="str">
        <f ca="1" t="shared" si="16"/>
        <v>Player 2</v>
      </c>
      <c r="E823" s="10"/>
      <c r="F823" s="10"/>
      <c r="G823" s="6">
        <f>1+MOD(A823+D799-2,2*$E$2+1)</f>
        <v>4</v>
      </c>
    </row>
    <row r="824" spans="1:7" s="6" customFormat="1" ht="19.5" customHeight="1">
      <c r="A824" s="10">
        <v>22</v>
      </c>
      <c r="B824" s="12">
        <f t="shared" si="17"/>
        <v>5</v>
      </c>
      <c r="C824" s="12" t="str">
        <f ca="1">IF(G824=$E$2+1,D800,INDIRECT(ADDRESS(4+MOD(IF(G824&lt;$E$2+1,G824,$E$2+$E$2+2-G824)-A824+2*$E$2+1,2*$E$2+1),3)))</f>
        <v>Player 9</v>
      </c>
      <c r="D824" s="10" t="str">
        <f ca="1" t="shared" si="16"/>
        <v>Player 25 or Rest</v>
      </c>
      <c r="E824" s="10"/>
      <c r="F824" s="10"/>
      <c r="G824" s="6">
        <f>1+MOD(A824+D799-2,2*$E$2+1)</f>
        <v>5</v>
      </c>
    </row>
    <row r="825" spans="1:7" s="6" customFormat="1" ht="19.5" customHeight="1">
      <c r="A825" s="10">
        <v>23</v>
      </c>
      <c r="B825" s="12">
        <f t="shared" si="17"/>
        <v>6</v>
      </c>
      <c r="C825" s="12" t="str">
        <f ca="1">IF(G825=$E$2+1,D800,INDIRECT(ADDRESS(4+MOD(IF(G825&lt;$E$2+1,G825,$E$2+$E$2+2-G825)-A825+2*$E$2+1,2*$E$2+1),3)))</f>
        <v>Player 9</v>
      </c>
      <c r="D825" s="10" t="str">
        <f ca="1" t="shared" si="16"/>
        <v>Player 23</v>
      </c>
      <c r="E825" s="10"/>
      <c r="F825" s="10"/>
      <c r="G825" s="6">
        <f>1+MOD(A825+D799-2,2*$E$2+1)</f>
        <v>6</v>
      </c>
    </row>
    <row r="826" spans="1:7" s="6" customFormat="1" ht="19.5" customHeight="1">
      <c r="A826" s="10">
        <v>24</v>
      </c>
      <c r="B826" s="12">
        <f t="shared" si="17"/>
        <v>7</v>
      </c>
      <c r="C826" s="12" t="str">
        <f ca="1">IF(G826=$E$2+1,D800,INDIRECT(ADDRESS(4+MOD(IF(G826&lt;$E$2+1,G826,$E$2+$E$2+2-G826)-A826+2*$E$2+1,2*$E$2+1),3)))</f>
        <v>Player 9</v>
      </c>
      <c r="D826" s="10" t="str">
        <f ca="1" t="shared" si="16"/>
        <v>Player 21</v>
      </c>
      <c r="E826" s="10"/>
      <c r="F826" s="10"/>
      <c r="G826" s="6">
        <f>1+MOD(A826+D799-2,2*$E$2+1)</f>
        <v>7</v>
      </c>
    </row>
    <row r="827" spans="1:7" s="6" customFormat="1" ht="19.5" customHeight="1">
      <c r="A827" s="10">
        <v>25</v>
      </c>
      <c r="B827" s="12">
        <f t="shared" si="17"/>
        <v>8</v>
      </c>
      <c r="C827" s="12" t="str">
        <f ca="1">IF(G827=$E$2+1,D800,INDIRECT(ADDRESS(4+MOD(IF(G827&lt;$E$2+1,G827,$E$2+$E$2+2-G827)-A827+2*$E$2+1,2*$E$2+1),3)))</f>
        <v>Player 9</v>
      </c>
      <c r="D827" s="10" t="str">
        <f ca="1" t="shared" si="16"/>
        <v>Player 19</v>
      </c>
      <c r="E827" s="10"/>
      <c r="F827" s="10"/>
      <c r="G827" s="6">
        <f>1+MOD(A827+D799-2,2*$E$2+1)</f>
        <v>8</v>
      </c>
    </row>
    <row r="828" s="6" customFormat="1" ht="19.5" customHeight="1">
      <c r="F828" s="7"/>
    </row>
    <row r="829" s="6" customFormat="1" ht="19.5" customHeight="1">
      <c r="F829" s="7"/>
    </row>
    <row r="830" s="6" customFormat="1" ht="19.5" customHeight="1">
      <c r="F830" s="7"/>
    </row>
    <row r="831" s="6" customFormat="1" ht="19.5" customHeight="1">
      <c r="F831" s="7"/>
    </row>
    <row r="832" spans="1:4" s="6" customFormat="1" ht="19.5" customHeight="1">
      <c r="A832" s="6" t="s">
        <v>38</v>
      </c>
      <c r="C832" s="8" t="s">
        <v>39</v>
      </c>
      <c r="D832" s="9">
        <v>10</v>
      </c>
    </row>
    <row r="833" spans="3:4" s="6" customFormat="1" ht="19.5" customHeight="1">
      <c r="C833" s="8" t="s">
        <v>40</v>
      </c>
      <c r="D833" s="9" t="str">
        <f ca="1">INDIRECT(ADDRESS(3+D832,3))</f>
        <v>Player 10</v>
      </c>
    </row>
    <row r="834" s="6" customFormat="1" ht="19.5" customHeight="1"/>
    <row r="835" spans="1:7" s="6" customFormat="1" ht="19.5" customHeight="1">
      <c r="A835" s="10" t="s">
        <v>43</v>
      </c>
      <c r="B835" s="17" t="s">
        <v>5</v>
      </c>
      <c r="C835" s="12" t="s">
        <v>11</v>
      </c>
      <c r="D835" s="10" t="s">
        <v>10</v>
      </c>
      <c r="E835" s="11" t="s">
        <v>3</v>
      </c>
      <c r="F835" s="10" t="s">
        <v>4</v>
      </c>
      <c r="G835" s="6" t="s">
        <v>41</v>
      </c>
    </row>
    <row r="836" spans="1:7" s="6" customFormat="1" ht="19.5" customHeight="1">
      <c r="A836" s="10">
        <v>1</v>
      </c>
      <c r="B836" s="12">
        <f>IF(G836=$E$2+1,0,IF(G836&lt;$E$2+1,G836,$E$2+$E$2+2-G836))</f>
        <v>10</v>
      </c>
      <c r="C836" s="12" t="str">
        <f ca="1">IF(G836=$E$2+1,D833,INDIRECT(ADDRESS(4+MOD(IF(G836&lt;$E$2+1,G836,$E$2+$E$2+2-G836)-A836+2*$E$2+1,2*$E$2+1),3)))</f>
        <v>Player 10</v>
      </c>
      <c r="D836" s="10" t="str">
        <f aca="true" ca="1" t="shared" si="18" ref="D836:D860">IF(G836=$E$2+1,$F$3,INDIRECT(ADDRESS(4+MOD(IF(G836&lt;$E$2+1,$E$2+$E$2+2-G836,G836)-A836+2*$E$2+1,2*$E$2+1),3)))</f>
        <v>Player 16</v>
      </c>
      <c r="E836" s="11"/>
      <c r="F836" s="10"/>
      <c r="G836" s="6">
        <f>1+MOD(A836+D832-2,2*$E$2+1)</f>
        <v>10</v>
      </c>
    </row>
    <row r="837" spans="1:7" s="6" customFormat="1" ht="19.5" customHeight="1">
      <c r="A837" s="10">
        <v>2</v>
      </c>
      <c r="B837" s="12">
        <f aca="true" t="shared" si="19" ref="B837:B860">IF(G837=$E$2+1,0,IF(G837&lt;$E$2+1,G837,$E$2+$E$2+2-G837))</f>
        <v>11</v>
      </c>
      <c r="C837" s="12" t="str">
        <f ca="1">IF(G837=$E$2+1,D833,INDIRECT(ADDRESS(4+MOD(IF(G837&lt;$E$2+1,G837,$E$2+$E$2+2-G837)-A837+2*$E$2+1,2*$E$2+1),3)))</f>
        <v>Player 10</v>
      </c>
      <c r="D837" s="10" t="str">
        <f ca="1" t="shared" si="18"/>
        <v>Player 14</v>
      </c>
      <c r="E837" s="11"/>
      <c r="F837" s="10"/>
      <c r="G837" s="6">
        <f>1+MOD(A837+D832-2,2*$E$2+1)</f>
        <v>11</v>
      </c>
    </row>
    <row r="838" spans="1:7" s="6" customFormat="1" ht="19.5" customHeight="1">
      <c r="A838" s="10">
        <v>3</v>
      </c>
      <c r="B838" s="12">
        <f t="shared" si="19"/>
        <v>12</v>
      </c>
      <c r="C838" s="12" t="str">
        <f ca="1">IF(G838=$E$2+1,D833,INDIRECT(ADDRESS(4+MOD(IF(G838&lt;$E$2+1,G838,$E$2+$E$2+2-G838)-A838+2*$E$2+1,2*$E$2+1),3)))</f>
        <v>Player 10</v>
      </c>
      <c r="D838" s="10" t="str">
        <f ca="1" t="shared" si="18"/>
        <v>Player 12</v>
      </c>
      <c r="E838" s="10"/>
      <c r="F838" s="10"/>
      <c r="G838" s="6">
        <f>1+MOD(A838+D832-2,2*$E$2+1)</f>
        <v>12</v>
      </c>
    </row>
    <row r="839" spans="1:7" s="6" customFormat="1" ht="19.5" customHeight="1">
      <c r="A839" s="10">
        <v>4</v>
      </c>
      <c r="B839" s="12">
        <f t="shared" si="19"/>
        <v>0</v>
      </c>
      <c r="C839" s="12" t="str">
        <f ca="1">IF(G839=$E$2+1,D833,INDIRECT(ADDRESS(4+MOD(IF(G839&lt;$E$2+1,G839,$E$2+$E$2+2-G839)-A839+2*$E$2+1,2*$E$2+1),3)))</f>
        <v>Player 10</v>
      </c>
      <c r="D839" s="10" t="str">
        <f ca="1" t="shared" si="18"/>
        <v>Rest</v>
      </c>
      <c r="E839" s="10"/>
      <c r="F839" s="10"/>
      <c r="G839" s="6">
        <f>1+MOD(A839+D832-2,2*$E$2+1)</f>
        <v>13</v>
      </c>
    </row>
    <row r="840" spans="1:7" s="6" customFormat="1" ht="19.5" customHeight="1">
      <c r="A840" s="10">
        <v>5</v>
      </c>
      <c r="B840" s="12">
        <f t="shared" si="19"/>
        <v>12</v>
      </c>
      <c r="C840" s="12" t="str">
        <f ca="1">IF(G840=$E$2+1,D833,INDIRECT(ADDRESS(4+MOD(IF(G840&lt;$E$2+1,G840,$E$2+$E$2+2-G840)-A840+2*$E$2+1,2*$E$2+1),3)))</f>
        <v>Player 8</v>
      </c>
      <c r="D840" s="10" t="str">
        <f ca="1" t="shared" si="18"/>
        <v>Player 10</v>
      </c>
      <c r="E840" s="10"/>
      <c r="F840" s="10"/>
      <c r="G840" s="6">
        <f>1+MOD(A840+D832-2,2*$E$2+1)</f>
        <v>14</v>
      </c>
    </row>
    <row r="841" spans="1:7" s="6" customFormat="1" ht="19.5" customHeight="1">
      <c r="A841" s="10">
        <v>6</v>
      </c>
      <c r="B841" s="12">
        <f t="shared" si="19"/>
        <v>11</v>
      </c>
      <c r="C841" s="12" t="str">
        <f ca="1">IF(G841=$E$2+1,D833,INDIRECT(ADDRESS(4+MOD(IF(G841&lt;$E$2+1,G841,$E$2+$E$2+2-G841)-A841+2*$E$2+1,2*$E$2+1),3)))</f>
        <v>Player 6</v>
      </c>
      <c r="D841" s="10" t="str">
        <f ca="1" t="shared" si="18"/>
        <v>Player 10</v>
      </c>
      <c r="E841" s="10"/>
      <c r="F841" s="10"/>
      <c r="G841" s="6">
        <f>1+MOD(A841+D832-2,2*$E$2+1)</f>
        <v>15</v>
      </c>
    </row>
    <row r="842" spans="1:7" s="6" customFormat="1" ht="19.5" customHeight="1">
      <c r="A842" s="10">
        <v>7</v>
      </c>
      <c r="B842" s="12">
        <f t="shared" si="19"/>
        <v>10</v>
      </c>
      <c r="C842" s="12" t="str">
        <f ca="1">IF(G842=$E$2+1,D833,INDIRECT(ADDRESS(4+MOD(IF(G842&lt;$E$2+1,G842,$E$2+$E$2+2-G842)-A842+2*$E$2+1,2*$E$2+1),3)))</f>
        <v>Player 4</v>
      </c>
      <c r="D842" s="10" t="str">
        <f ca="1" t="shared" si="18"/>
        <v>Player 10</v>
      </c>
      <c r="E842" s="10"/>
      <c r="F842" s="10"/>
      <c r="G842" s="6">
        <f>1+MOD(A842+D832-2,2*$E$2+1)</f>
        <v>16</v>
      </c>
    </row>
    <row r="843" spans="1:7" s="6" customFormat="1" ht="19.5" customHeight="1">
      <c r="A843" s="10">
        <v>8</v>
      </c>
      <c r="B843" s="12">
        <f t="shared" si="19"/>
        <v>9</v>
      </c>
      <c r="C843" s="12" t="str">
        <f ca="1">IF(G843=$E$2+1,D833,INDIRECT(ADDRESS(4+MOD(IF(G843&lt;$E$2+1,G843,$E$2+$E$2+2-G843)-A843+2*$E$2+1,2*$E$2+1),3)))</f>
        <v>Player 2</v>
      </c>
      <c r="D843" s="10" t="str">
        <f ca="1" t="shared" si="18"/>
        <v>Player 10</v>
      </c>
      <c r="E843" s="10"/>
      <c r="F843" s="10"/>
      <c r="G843" s="6">
        <f>1+MOD(A843+D832-2,2*$E$2+1)</f>
        <v>17</v>
      </c>
    </row>
    <row r="844" spans="1:7" s="6" customFormat="1" ht="19.5" customHeight="1">
      <c r="A844" s="10">
        <v>9</v>
      </c>
      <c r="B844" s="12">
        <f t="shared" si="19"/>
        <v>8</v>
      </c>
      <c r="C844" s="12" t="str">
        <f ca="1">IF(G844=$E$2+1,D833,INDIRECT(ADDRESS(4+MOD(IF(G844&lt;$E$2+1,G844,$E$2+$E$2+2-G844)-A844+2*$E$2+1,2*$E$2+1),3)))</f>
        <v>Player 25 or Rest</v>
      </c>
      <c r="D844" s="10" t="str">
        <f ca="1" t="shared" si="18"/>
        <v>Player 10</v>
      </c>
      <c r="E844" s="10"/>
      <c r="F844" s="10"/>
      <c r="G844" s="6">
        <f>1+MOD(A844+D832-2,2*$E$2+1)</f>
        <v>18</v>
      </c>
    </row>
    <row r="845" spans="1:7" s="6" customFormat="1" ht="19.5" customHeight="1">
      <c r="A845" s="10">
        <v>10</v>
      </c>
      <c r="B845" s="12">
        <f t="shared" si="19"/>
        <v>7</v>
      </c>
      <c r="C845" s="12" t="str">
        <f ca="1">IF(G845=$E$2+1,D833,INDIRECT(ADDRESS(4+MOD(IF(G845&lt;$E$2+1,G845,$E$2+$E$2+2-G845)-A845+2*$E$2+1,2*$E$2+1),3)))</f>
        <v>Player 23</v>
      </c>
      <c r="D845" s="10" t="str">
        <f ca="1" t="shared" si="18"/>
        <v>Player 10</v>
      </c>
      <c r="E845" s="10"/>
      <c r="F845" s="10"/>
      <c r="G845" s="6">
        <f>1+MOD(A845+D832-2,2*$E$2+1)</f>
        <v>19</v>
      </c>
    </row>
    <row r="846" spans="1:7" s="6" customFormat="1" ht="19.5" customHeight="1">
      <c r="A846" s="10">
        <v>11</v>
      </c>
      <c r="B846" s="12">
        <f t="shared" si="19"/>
        <v>6</v>
      </c>
      <c r="C846" s="12" t="str">
        <f ca="1">IF(G846=$E$2+1,D833,INDIRECT(ADDRESS(4+MOD(IF(G846&lt;$E$2+1,G846,$E$2+$E$2+2-G846)-A846+2*$E$2+1,2*$E$2+1),3)))</f>
        <v>Player 21</v>
      </c>
      <c r="D846" s="10" t="str">
        <f ca="1" t="shared" si="18"/>
        <v>Player 10</v>
      </c>
      <c r="E846" s="10"/>
      <c r="F846" s="10"/>
      <c r="G846" s="6">
        <f>1+MOD(A846+D832-2,2*$E$2+1)</f>
        <v>20</v>
      </c>
    </row>
    <row r="847" spans="1:7" s="6" customFormat="1" ht="19.5" customHeight="1">
      <c r="A847" s="10">
        <v>12</v>
      </c>
      <c r="B847" s="12">
        <f t="shared" si="19"/>
        <v>5</v>
      </c>
      <c r="C847" s="12" t="str">
        <f ca="1">IF(G847=$E$2+1,D833,INDIRECT(ADDRESS(4+MOD(IF(G847&lt;$E$2+1,G847,$E$2+$E$2+2-G847)-A847+2*$E$2+1,2*$E$2+1),3)))</f>
        <v>Player 19</v>
      </c>
      <c r="D847" s="10" t="str">
        <f ca="1" t="shared" si="18"/>
        <v>Player 10</v>
      </c>
      <c r="E847" s="10"/>
      <c r="F847" s="10"/>
      <c r="G847" s="6">
        <f>1+MOD(A847+D832-2,2*$E$2+1)</f>
        <v>21</v>
      </c>
    </row>
    <row r="848" spans="1:7" s="6" customFormat="1" ht="19.5" customHeight="1">
      <c r="A848" s="10">
        <v>13</v>
      </c>
      <c r="B848" s="12">
        <f t="shared" si="19"/>
        <v>4</v>
      </c>
      <c r="C848" s="12" t="str">
        <f ca="1">IF(G848=$E$2+1,D833,INDIRECT(ADDRESS(4+MOD(IF(G848&lt;$E$2+1,G848,$E$2+$E$2+2-G848)-A848+2*$E$2+1,2*$E$2+1),3)))</f>
        <v>Player 17</v>
      </c>
      <c r="D848" s="10" t="str">
        <f ca="1" t="shared" si="18"/>
        <v>Player 10</v>
      </c>
      <c r="E848" s="10"/>
      <c r="F848" s="10"/>
      <c r="G848" s="6">
        <f>1+MOD(A848+D832-2,2*$E$2+1)</f>
        <v>22</v>
      </c>
    </row>
    <row r="849" spans="1:7" s="6" customFormat="1" ht="19.5" customHeight="1">
      <c r="A849" s="10">
        <v>14</v>
      </c>
      <c r="B849" s="12">
        <f t="shared" si="19"/>
        <v>3</v>
      </c>
      <c r="C849" s="12" t="str">
        <f ca="1">IF(G849=$E$2+1,D833,INDIRECT(ADDRESS(4+MOD(IF(G849&lt;$E$2+1,G849,$E$2+$E$2+2-G849)-A849+2*$E$2+1,2*$E$2+1),3)))</f>
        <v>Player 15</v>
      </c>
      <c r="D849" s="10" t="str">
        <f ca="1" t="shared" si="18"/>
        <v>Player 10</v>
      </c>
      <c r="E849" s="10"/>
      <c r="F849" s="10"/>
      <c r="G849" s="6">
        <f>1+MOD(A849+D832-2,2*$E$2+1)</f>
        <v>23</v>
      </c>
    </row>
    <row r="850" spans="1:7" s="6" customFormat="1" ht="19.5" customHeight="1">
      <c r="A850" s="10">
        <v>15</v>
      </c>
      <c r="B850" s="12">
        <f t="shared" si="19"/>
        <v>2</v>
      </c>
      <c r="C850" s="12" t="str">
        <f ca="1">IF(G850=$E$2+1,D833,INDIRECT(ADDRESS(4+MOD(IF(G850&lt;$E$2+1,G850,$E$2+$E$2+2-G850)-A850+2*$E$2+1,2*$E$2+1),3)))</f>
        <v>Player 13</v>
      </c>
      <c r="D850" s="10" t="str">
        <f ca="1" t="shared" si="18"/>
        <v>Player 10</v>
      </c>
      <c r="E850" s="10"/>
      <c r="F850" s="10"/>
      <c r="G850" s="6">
        <f>1+MOD(A850+D832-2,2*$E$2+1)</f>
        <v>24</v>
      </c>
    </row>
    <row r="851" spans="1:7" s="6" customFormat="1" ht="19.5" customHeight="1">
      <c r="A851" s="10">
        <v>16</v>
      </c>
      <c r="B851" s="12">
        <f t="shared" si="19"/>
        <v>1</v>
      </c>
      <c r="C851" s="12" t="str">
        <f ca="1">IF(G851=$E$2+1,D833,INDIRECT(ADDRESS(4+MOD(IF(G851&lt;$E$2+1,G851,$E$2+$E$2+2-G851)-A851+2*$E$2+1,2*$E$2+1),3)))</f>
        <v>Player 11</v>
      </c>
      <c r="D851" s="10" t="str">
        <f ca="1" t="shared" si="18"/>
        <v>Player 10</v>
      </c>
      <c r="E851" s="10"/>
      <c r="F851" s="10"/>
      <c r="G851" s="6">
        <f>1+MOD(A851+D832-2,2*$E$2+1)</f>
        <v>25</v>
      </c>
    </row>
    <row r="852" spans="1:7" s="6" customFormat="1" ht="19.5" customHeight="1">
      <c r="A852" s="10">
        <v>17</v>
      </c>
      <c r="B852" s="12">
        <f t="shared" si="19"/>
        <v>1</v>
      </c>
      <c r="C852" s="12" t="str">
        <f ca="1">IF(G852=$E$2+1,D833,INDIRECT(ADDRESS(4+MOD(IF(G852&lt;$E$2+1,G852,$E$2+$E$2+2-G852)-A852+2*$E$2+1,2*$E$2+1),3)))</f>
        <v>Player 10</v>
      </c>
      <c r="D852" s="10" t="str">
        <f ca="1" t="shared" si="18"/>
        <v>Player 9</v>
      </c>
      <c r="E852" s="10"/>
      <c r="F852" s="10"/>
      <c r="G852" s="6">
        <f>1+MOD(A852+D832-2,2*$E$2+1)</f>
        <v>1</v>
      </c>
    </row>
    <row r="853" spans="1:7" s="6" customFormat="1" ht="19.5" customHeight="1">
      <c r="A853" s="10">
        <v>18</v>
      </c>
      <c r="B853" s="12">
        <f t="shared" si="19"/>
        <v>2</v>
      </c>
      <c r="C853" s="12" t="str">
        <f ca="1">IF(G853=$E$2+1,D833,INDIRECT(ADDRESS(4+MOD(IF(G853&lt;$E$2+1,G853,$E$2+$E$2+2-G853)-A853+2*$E$2+1,2*$E$2+1),3)))</f>
        <v>Player 10</v>
      </c>
      <c r="D853" s="10" t="str">
        <f ca="1" t="shared" si="18"/>
        <v>Player 7</v>
      </c>
      <c r="E853" s="10"/>
      <c r="F853" s="10"/>
      <c r="G853" s="6">
        <f>1+MOD(A853+D832-2,2*$E$2+1)</f>
        <v>2</v>
      </c>
    </row>
    <row r="854" spans="1:7" s="6" customFormat="1" ht="19.5" customHeight="1">
      <c r="A854" s="10">
        <v>19</v>
      </c>
      <c r="B854" s="12">
        <f t="shared" si="19"/>
        <v>3</v>
      </c>
      <c r="C854" s="12" t="str">
        <f ca="1">IF(G854=$E$2+1,D833,INDIRECT(ADDRESS(4+MOD(IF(G854&lt;$E$2+1,G854,$E$2+$E$2+2-G854)-A854+2*$E$2+1,2*$E$2+1),3)))</f>
        <v>Player 10</v>
      </c>
      <c r="D854" s="10" t="str">
        <f ca="1" t="shared" si="18"/>
        <v>Player 5</v>
      </c>
      <c r="E854" s="10"/>
      <c r="F854" s="10"/>
      <c r="G854" s="6">
        <f>1+MOD(A854+D832-2,2*$E$2+1)</f>
        <v>3</v>
      </c>
    </row>
    <row r="855" spans="1:7" s="6" customFormat="1" ht="19.5" customHeight="1">
      <c r="A855" s="10">
        <v>20</v>
      </c>
      <c r="B855" s="12">
        <f t="shared" si="19"/>
        <v>4</v>
      </c>
      <c r="C855" s="12" t="str">
        <f ca="1">IF(G855=$E$2+1,D833,INDIRECT(ADDRESS(4+MOD(IF(G855&lt;$E$2+1,G855,$E$2+$E$2+2-G855)-A855+2*$E$2+1,2*$E$2+1),3)))</f>
        <v>Player 10</v>
      </c>
      <c r="D855" s="10" t="str">
        <f ca="1" t="shared" si="18"/>
        <v>Player 3</v>
      </c>
      <c r="E855" s="10"/>
      <c r="F855" s="10"/>
      <c r="G855" s="6">
        <f>1+MOD(A855+D832-2,2*$E$2+1)</f>
        <v>4</v>
      </c>
    </row>
    <row r="856" spans="1:7" s="6" customFormat="1" ht="19.5" customHeight="1">
      <c r="A856" s="10">
        <v>21</v>
      </c>
      <c r="B856" s="12">
        <f t="shared" si="19"/>
        <v>5</v>
      </c>
      <c r="C856" s="12" t="str">
        <f ca="1">IF(G856=$E$2+1,D833,INDIRECT(ADDRESS(4+MOD(IF(G856&lt;$E$2+1,G856,$E$2+$E$2+2-G856)-A856+2*$E$2+1,2*$E$2+1),3)))</f>
        <v>Player 10</v>
      </c>
      <c r="D856" s="10" t="str">
        <f ca="1" t="shared" si="18"/>
        <v>Player 1</v>
      </c>
      <c r="E856" s="10"/>
      <c r="F856" s="10"/>
      <c r="G856" s="6">
        <f>1+MOD(A856+D832-2,2*$E$2+1)</f>
        <v>5</v>
      </c>
    </row>
    <row r="857" spans="1:7" s="6" customFormat="1" ht="19.5" customHeight="1">
      <c r="A857" s="10">
        <v>22</v>
      </c>
      <c r="B857" s="12">
        <f t="shared" si="19"/>
        <v>6</v>
      </c>
      <c r="C857" s="12" t="str">
        <f ca="1">IF(G857=$E$2+1,D833,INDIRECT(ADDRESS(4+MOD(IF(G857&lt;$E$2+1,G857,$E$2+$E$2+2-G857)-A857+2*$E$2+1,2*$E$2+1),3)))</f>
        <v>Player 10</v>
      </c>
      <c r="D857" s="10" t="str">
        <f ca="1" t="shared" si="18"/>
        <v>Player 24</v>
      </c>
      <c r="E857" s="10"/>
      <c r="F857" s="10"/>
      <c r="G857" s="6">
        <f>1+MOD(A857+D832-2,2*$E$2+1)</f>
        <v>6</v>
      </c>
    </row>
    <row r="858" spans="1:7" s="6" customFormat="1" ht="19.5" customHeight="1">
      <c r="A858" s="10">
        <v>23</v>
      </c>
      <c r="B858" s="12">
        <f t="shared" si="19"/>
        <v>7</v>
      </c>
      <c r="C858" s="12" t="str">
        <f ca="1">IF(G858=$E$2+1,D833,INDIRECT(ADDRESS(4+MOD(IF(G858&lt;$E$2+1,G858,$E$2+$E$2+2-G858)-A858+2*$E$2+1,2*$E$2+1),3)))</f>
        <v>Player 10</v>
      </c>
      <c r="D858" s="10" t="str">
        <f ca="1" t="shared" si="18"/>
        <v>Player 22</v>
      </c>
      <c r="E858" s="10"/>
      <c r="F858" s="10"/>
      <c r="G858" s="6">
        <f>1+MOD(A858+D832-2,2*$E$2+1)</f>
        <v>7</v>
      </c>
    </row>
    <row r="859" spans="1:7" s="6" customFormat="1" ht="19.5" customHeight="1">
      <c r="A859" s="10">
        <v>24</v>
      </c>
      <c r="B859" s="12">
        <f t="shared" si="19"/>
        <v>8</v>
      </c>
      <c r="C859" s="12" t="str">
        <f ca="1">IF(G859=$E$2+1,D833,INDIRECT(ADDRESS(4+MOD(IF(G859&lt;$E$2+1,G859,$E$2+$E$2+2-G859)-A859+2*$E$2+1,2*$E$2+1),3)))</f>
        <v>Player 10</v>
      </c>
      <c r="D859" s="10" t="str">
        <f ca="1" t="shared" si="18"/>
        <v>Player 20</v>
      </c>
      <c r="E859" s="10"/>
      <c r="F859" s="10"/>
      <c r="G859" s="6">
        <f>1+MOD(A859+D832-2,2*$E$2+1)</f>
        <v>8</v>
      </c>
    </row>
    <row r="860" spans="1:7" s="6" customFormat="1" ht="19.5" customHeight="1">
      <c r="A860" s="10">
        <v>25</v>
      </c>
      <c r="B860" s="12">
        <f t="shared" si="19"/>
        <v>9</v>
      </c>
      <c r="C860" s="12" t="str">
        <f ca="1">IF(G860=$E$2+1,D833,INDIRECT(ADDRESS(4+MOD(IF(G860&lt;$E$2+1,G860,$E$2+$E$2+2-G860)-A860+2*$E$2+1,2*$E$2+1),3)))</f>
        <v>Player 10</v>
      </c>
      <c r="D860" s="10" t="str">
        <f ca="1" t="shared" si="18"/>
        <v>Player 18</v>
      </c>
      <c r="E860" s="10"/>
      <c r="F860" s="10"/>
      <c r="G860" s="6">
        <f>1+MOD(A860+D832-2,2*$E$2+1)</f>
        <v>9</v>
      </c>
    </row>
    <row r="861" s="6" customFormat="1" ht="19.5" customHeight="1">
      <c r="F861" s="7"/>
    </row>
    <row r="862" s="6" customFormat="1" ht="19.5" customHeight="1">
      <c r="F862" s="7"/>
    </row>
    <row r="863" s="6" customFormat="1" ht="19.5" customHeight="1">
      <c r="F863" s="7"/>
    </row>
    <row r="864" s="6" customFormat="1" ht="19.5" customHeight="1">
      <c r="F864" s="7"/>
    </row>
    <row r="865" spans="1:4" s="6" customFormat="1" ht="19.5" customHeight="1">
      <c r="A865" s="6" t="s">
        <v>38</v>
      </c>
      <c r="C865" s="8" t="s">
        <v>39</v>
      </c>
      <c r="D865" s="9">
        <v>11</v>
      </c>
    </row>
    <row r="866" spans="3:4" s="6" customFormat="1" ht="19.5" customHeight="1">
      <c r="C866" s="8" t="s">
        <v>40</v>
      </c>
      <c r="D866" s="9" t="str">
        <f ca="1">INDIRECT(ADDRESS(3+D865,3))</f>
        <v>Player 11</v>
      </c>
    </row>
    <row r="867" s="6" customFormat="1" ht="19.5" customHeight="1"/>
    <row r="868" spans="1:7" s="6" customFormat="1" ht="19.5" customHeight="1">
      <c r="A868" s="10" t="s">
        <v>43</v>
      </c>
      <c r="B868" s="17" t="s">
        <v>5</v>
      </c>
      <c r="C868" s="12" t="s">
        <v>11</v>
      </c>
      <c r="D868" s="10" t="s">
        <v>10</v>
      </c>
      <c r="E868" s="11" t="s">
        <v>3</v>
      </c>
      <c r="F868" s="10" t="s">
        <v>4</v>
      </c>
      <c r="G868" s="6" t="s">
        <v>41</v>
      </c>
    </row>
    <row r="869" spans="1:7" s="6" customFormat="1" ht="19.5" customHeight="1">
      <c r="A869" s="10">
        <v>1</v>
      </c>
      <c r="B869" s="12">
        <f>IF(G869=$E$2+1,0,IF(G869&lt;$E$2+1,G869,$E$2+$E$2+2-G869))</f>
        <v>11</v>
      </c>
      <c r="C869" s="12" t="str">
        <f ca="1">IF(G869=$E$2+1,D866,INDIRECT(ADDRESS(4+MOD(IF(G869&lt;$E$2+1,G869,$E$2+$E$2+2-G869)-A869+2*$E$2+1,2*$E$2+1),3)))</f>
        <v>Player 11</v>
      </c>
      <c r="D869" s="10" t="str">
        <f aca="true" ca="1" t="shared" si="20" ref="D869:D893">IF(G869=$E$2+1,$F$3,INDIRECT(ADDRESS(4+MOD(IF(G869&lt;$E$2+1,$E$2+$E$2+2-G869,G869)-A869+2*$E$2+1,2*$E$2+1),3)))</f>
        <v>Player 15</v>
      </c>
      <c r="E869" s="11"/>
      <c r="F869" s="10"/>
      <c r="G869" s="6">
        <f>1+MOD(A869+D865-2,2*$E$2+1)</f>
        <v>11</v>
      </c>
    </row>
    <row r="870" spans="1:7" s="6" customFormat="1" ht="19.5" customHeight="1">
      <c r="A870" s="10">
        <v>2</v>
      </c>
      <c r="B870" s="12">
        <f aca="true" t="shared" si="21" ref="B870:B893">IF(G870=$E$2+1,0,IF(G870&lt;$E$2+1,G870,$E$2+$E$2+2-G870))</f>
        <v>12</v>
      </c>
      <c r="C870" s="12" t="str">
        <f ca="1">IF(G870=$E$2+1,D866,INDIRECT(ADDRESS(4+MOD(IF(G870&lt;$E$2+1,G870,$E$2+$E$2+2-G870)-A870+2*$E$2+1,2*$E$2+1),3)))</f>
        <v>Player 11</v>
      </c>
      <c r="D870" s="10" t="str">
        <f ca="1" t="shared" si="20"/>
        <v>Player 13</v>
      </c>
      <c r="E870" s="11"/>
      <c r="F870" s="10"/>
      <c r="G870" s="6">
        <f>1+MOD(A870+D865-2,2*$E$2+1)</f>
        <v>12</v>
      </c>
    </row>
    <row r="871" spans="1:7" s="6" customFormat="1" ht="19.5" customHeight="1">
      <c r="A871" s="10">
        <v>3</v>
      </c>
      <c r="B871" s="12">
        <f t="shared" si="21"/>
        <v>0</v>
      </c>
      <c r="C871" s="12" t="str">
        <f ca="1">IF(G871=$E$2+1,D866,INDIRECT(ADDRESS(4+MOD(IF(G871&lt;$E$2+1,G871,$E$2+$E$2+2-G871)-A871+2*$E$2+1,2*$E$2+1),3)))</f>
        <v>Player 11</v>
      </c>
      <c r="D871" s="10" t="str">
        <f ca="1" t="shared" si="20"/>
        <v>Rest</v>
      </c>
      <c r="E871" s="10"/>
      <c r="F871" s="10"/>
      <c r="G871" s="6">
        <f>1+MOD(A871+D865-2,2*$E$2+1)</f>
        <v>13</v>
      </c>
    </row>
    <row r="872" spans="1:7" s="6" customFormat="1" ht="19.5" customHeight="1">
      <c r="A872" s="10">
        <v>4</v>
      </c>
      <c r="B872" s="12">
        <f t="shared" si="21"/>
        <v>12</v>
      </c>
      <c r="C872" s="12" t="str">
        <f ca="1">IF(G872=$E$2+1,D866,INDIRECT(ADDRESS(4+MOD(IF(G872&lt;$E$2+1,G872,$E$2+$E$2+2-G872)-A872+2*$E$2+1,2*$E$2+1),3)))</f>
        <v>Player 9</v>
      </c>
      <c r="D872" s="10" t="str">
        <f ca="1" t="shared" si="20"/>
        <v>Player 11</v>
      </c>
      <c r="E872" s="10"/>
      <c r="F872" s="10"/>
      <c r="G872" s="6">
        <f>1+MOD(A872+D865-2,2*$E$2+1)</f>
        <v>14</v>
      </c>
    </row>
    <row r="873" spans="1:7" s="6" customFormat="1" ht="19.5" customHeight="1">
      <c r="A873" s="10">
        <v>5</v>
      </c>
      <c r="B873" s="12">
        <f t="shared" si="21"/>
        <v>11</v>
      </c>
      <c r="C873" s="12" t="str">
        <f ca="1">IF(G873=$E$2+1,D866,INDIRECT(ADDRESS(4+MOD(IF(G873&lt;$E$2+1,G873,$E$2+$E$2+2-G873)-A873+2*$E$2+1,2*$E$2+1),3)))</f>
        <v>Player 7</v>
      </c>
      <c r="D873" s="10" t="str">
        <f ca="1" t="shared" si="20"/>
        <v>Player 11</v>
      </c>
      <c r="E873" s="10"/>
      <c r="F873" s="10"/>
      <c r="G873" s="6">
        <f>1+MOD(A873+D865-2,2*$E$2+1)</f>
        <v>15</v>
      </c>
    </row>
    <row r="874" spans="1:7" s="6" customFormat="1" ht="19.5" customHeight="1">
      <c r="A874" s="10">
        <v>6</v>
      </c>
      <c r="B874" s="12">
        <f t="shared" si="21"/>
        <v>10</v>
      </c>
      <c r="C874" s="12" t="str">
        <f ca="1">IF(G874=$E$2+1,D866,INDIRECT(ADDRESS(4+MOD(IF(G874&lt;$E$2+1,G874,$E$2+$E$2+2-G874)-A874+2*$E$2+1,2*$E$2+1),3)))</f>
        <v>Player 5</v>
      </c>
      <c r="D874" s="10" t="str">
        <f ca="1" t="shared" si="20"/>
        <v>Player 11</v>
      </c>
      <c r="E874" s="10"/>
      <c r="F874" s="10"/>
      <c r="G874" s="6">
        <f>1+MOD(A874+D865-2,2*$E$2+1)</f>
        <v>16</v>
      </c>
    </row>
    <row r="875" spans="1:7" s="6" customFormat="1" ht="19.5" customHeight="1">
      <c r="A875" s="10">
        <v>7</v>
      </c>
      <c r="B875" s="12">
        <f t="shared" si="21"/>
        <v>9</v>
      </c>
      <c r="C875" s="12" t="str">
        <f ca="1">IF(G875=$E$2+1,D866,INDIRECT(ADDRESS(4+MOD(IF(G875&lt;$E$2+1,G875,$E$2+$E$2+2-G875)-A875+2*$E$2+1,2*$E$2+1),3)))</f>
        <v>Player 3</v>
      </c>
      <c r="D875" s="10" t="str">
        <f ca="1" t="shared" si="20"/>
        <v>Player 11</v>
      </c>
      <c r="E875" s="10"/>
      <c r="F875" s="10"/>
      <c r="G875" s="6">
        <f>1+MOD(A875+D865-2,2*$E$2+1)</f>
        <v>17</v>
      </c>
    </row>
    <row r="876" spans="1:7" s="6" customFormat="1" ht="19.5" customHeight="1">
      <c r="A876" s="10">
        <v>8</v>
      </c>
      <c r="B876" s="12">
        <f t="shared" si="21"/>
        <v>8</v>
      </c>
      <c r="C876" s="12" t="str">
        <f ca="1">IF(G876=$E$2+1,D866,INDIRECT(ADDRESS(4+MOD(IF(G876&lt;$E$2+1,G876,$E$2+$E$2+2-G876)-A876+2*$E$2+1,2*$E$2+1),3)))</f>
        <v>Player 1</v>
      </c>
      <c r="D876" s="10" t="str">
        <f ca="1" t="shared" si="20"/>
        <v>Player 11</v>
      </c>
      <c r="E876" s="10"/>
      <c r="F876" s="10"/>
      <c r="G876" s="6">
        <f>1+MOD(A876+D865-2,2*$E$2+1)</f>
        <v>18</v>
      </c>
    </row>
    <row r="877" spans="1:7" s="6" customFormat="1" ht="19.5" customHeight="1">
      <c r="A877" s="10">
        <v>9</v>
      </c>
      <c r="B877" s="12">
        <f t="shared" si="21"/>
        <v>7</v>
      </c>
      <c r="C877" s="12" t="str">
        <f ca="1">IF(G877=$E$2+1,D866,INDIRECT(ADDRESS(4+MOD(IF(G877&lt;$E$2+1,G877,$E$2+$E$2+2-G877)-A877+2*$E$2+1,2*$E$2+1),3)))</f>
        <v>Player 24</v>
      </c>
      <c r="D877" s="10" t="str">
        <f ca="1" t="shared" si="20"/>
        <v>Player 11</v>
      </c>
      <c r="E877" s="10"/>
      <c r="F877" s="10"/>
      <c r="G877" s="6">
        <f>1+MOD(A877+D865-2,2*$E$2+1)</f>
        <v>19</v>
      </c>
    </row>
    <row r="878" spans="1:7" s="6" customFormat="1" ht="19.5" customHeight="1">
      <c r="A878" s="10">
        <v>10</v>
      </c>
      <c r="B878" s="12">
        <f t="shared" si="21"/>
        <v>6</v>
      </c>
      <c r="C878" s="12" t="str">
        <f ca="1">IF(G878=$E$2+1,D866,INDIRECT(ADDRESS(4+MOD(IF(G878&lt;$E$2+1,G878,$E$2+$E$2+2-G878)-A878+2*$E$2+1,2*$E$2+1),3)))</f>
        <v>Player 22</v>
      </c>
      <c r="D878" s="10" t="str">
        <f ca="1" t="shared" si="20"/>
        <v>Player 11</v>
      </c>
      <c r="E878" s="10"/>
      <c r="F878" s="10"/>
      <c r="G878" s="6">
        <f>1+MOD(A878+D865-2,2*$E$2+1)</f>
        <v>20</v>
      </c>
    </row>
    <row r="879" spans="1:7" s="6" customFormat="1" ht="19.5" customHeight="1">
      <c r="A879" s="10">
        <v>11</v>
      </c>
      <c r="B879" s="12">
        <f t="shared" si="21"/>
        <v>5</v>
      </c>
      <c r="C879" s="12" t="str">
        <f ca="1">IF(G879=$E$2+1,D866,INDIRECT(ADDRESS(4+MOD(IF(G879&lt;$E$2+1,G879,$E$2+$E$2+2-G879)-A879+2*$E$2+1,2*$E$2+1),3)))</f>
        <v>Player 20</v>
      </c>
      <c r="D879" s="10" t="str">
        <f ca="1" t="shared" si="20"/>
        <v>Player 11</v>
      </c>
      <c r="E879" s="10"/>
      <c r="F879" s="10"/>
      <c r="G879" s="6">
        <f>1+MOD(A879+D865-2,2*$E$2+1)</f>
        <v>21</v>
      </c>
    </row>
    <row r="880" spans="1:7" s="6" customFormat="1" ht="19.5" customHeight="1">
      <c r="A880" s="10">
        <v>12</v>
      </c>
      <c r="B880" s="12">
        <f t="shared" si="21"/>
        <v>4</v>
      </c>
      <c r="C880" s="12" t="str">
        <f ca="1">IF(G880=$E$2+1,D866,INDIRECT(ADDRESS(4+MOD(IF(G880&lt;$E$2+1,G880,$E$2+$E$2+2-G880)-A880+2*$E$2+1,2*$E$2+1),3)))</f>
        <v>Player 18</v>
      </c>
      <c r="D880" s="10" t="str">
        <f ca="1" t="shared" si="20"/>
        <v>Player 11</v>
      </c>
      <c r="E880" s="10"/>
      <c r="F880" s="10"/>
      <c r="G880" s="6">
        <f>1+MOD(A880+D865-2,2*$E$2+1)</f>
        <v>22</v>
      </c>
    </row>
    <row r="881" spans="1:7" s="6" customFormat="1" ht="19.5" customHeight="1">
      <c r="A881" s="10">
        <v>13</v>
      </c>
      <c r="B881" s="12">
        <f t="shared" si="21"/>
        <v>3</v>
      </c>
      <c r="C881" s="12" t="str">
        <f ca="1">IF(G881=$E$2+1,D866,INDIRECT(ADDRESS(4+MOD(IF(G881&lt;$E$2+1,G881,$E$2+$E$2+2-G881)-A881+2*$E$2+1,2*$E$2+1),3)))</f>
        <v>Player 16</v>
      </c>
      <c r="D881" s="10" t="str">
        <f ca="1" t="shared" si="20"/>
        <v>Player 11</v>
      </c>
      <c r="E881" s="10"/>
      <c r="F881" s="10"/>
      <c r="G881" s="6">
        <f>1+MOD(A881+D865-2,2*$E$2+1)</f>
        <v>23</v>
      </c>
    </row>
    <row r="882" spans="1:7" s="6" customFormat="1" ht="19.5" customHeight="1">
      <c r="A882" s="10">
        <v>14</v>
      </c>
      <c r="B882" s="12">
        <f t="shared" si="21"/>
        <v>2</v>
      </c>
      <c r="C882" s="12" t="str">
        <f ca="1">IF(G882=$E$2+1,D866,INDIRECT(ADDRESS(4+MOD(IF(G882&lt;$E$2+1,G882,$E$2+$E$2+2-G882)-A882+2*$E$2+1,2*$E$2+1),3)))</f>
        <v>Player 14</v>
      </c>
      <c r="D882" s="10" t="str">
        <f ca="1" t="shared" si="20"/>
        <v>Player 11</v>
      </c>
      <c r="E882" s="10"/>
      <c r="F882" s="10"/>
      <c r="G882" s="6">
        <f>1+MOD(A882+D865-2,2*$E$2+1)</f>
        <v>24</v>
      </c>
    </row>
    <row r="883" spans="1:7" s="6" customFormat="1" ht="19.5" customHeight="1">
      <c r="A883" s="10">
        <v>15</v>
      </c>
      <c r="B883" s="12">
        <f t="shared" si="21"/>
        <v>1</v>
      </c>
      <c r="C883" s="12" t="str">
        <f ca="1">IF(G883=$E$2+1,D866,INDIRECT(ADDRESS(4+MOD(IF(G883&lt;$E$2+1,G883,$E$2+$E$2+2-G883)-A883+2*$E$2+1,2*$E$2+1),3)))</f>
        <v>Player 12</v>
      </c>
      <c r="D883" s="10" t="str">
        <f ca="1" t="shared" si="20"/>
        <v>Player 11</v>
      </c>
      <c r="E883" s="10"/>
      <c r="F883" s="10"/>
      <c r="G883" s="6">
        <f>1+MOD(A883+D865-2,2*$E$2+1)</f>
        <v>25</v>
      </c>
    </row>
    <row r="884" spans="1:7" s="6" customFormat="1" ht="19.5" customHeight="1">
      <c r="A884" s="10">
        <v>16</v>
      </c>
      <c r="B884" s="12">
        <f t="shared" si="21"/>
        <v>1</v>
      </c>
      <c r="C884" s="12" t="str">
        <f ca="1">IF(G884=$E$2+1,D866,INDIRECT(ADDRESS(4+MOD(IF(G884&lt;$E$2+1,G884,$E$2+$E$2+2-G884)-A884+2*$E$2+1,2*$E$2+1),3)))</f>
        <v>Player 11</v>
      </c>
      <c r="D884" s="10" t="str">
        <f ca="1" t="shared" si="20"/>
        <v>Player 10</v>
      </c>
      <c r="E884" s="10"/>
      <c r="F884" s="10"/>
      <c r="G884" s="6">
        <f>1+MOD(A884+D865-2,2*$E$2+1)</f>
        <v>1</v>
      </c>
    </row>
    <row r="885" spans="1:7" s="6" customFormat="1" ht="19.5" customHeight="1">
      <c r="A885" s="10">
        <v>17</v>
      </c>
      <c r="B885" s="12">
        <f t="shared" si="21"/>
        <v>2</v>
      </c>
      <c r="C885" s="12" t="str">
        <f ca="1">IF(G885=$E$2+1,D866,INDIRECT(ADDRESS(4+MOD(IF(G885&lt;$E$2+1,G885,$E$2+$E$2+2-G885)-A885+2*$E$2+1,2*$E$2+1),3)))</f>
        <v>Player 11</v>
      </c>
      <c r="D885" s="10" t="str">
        <f ca="1" t="shared" si="20"/>
        <v>Player 8</v>
      </c>
      <c r="E885" s="10"/>
      <c r="F885" s="10"/>
      <c r="G885" s="6">
        <f>1+MOD(A885+D865-2,2*$E$2+1)</f>
        <v>2</v>
      </c>
    </row>
    <row r="886" spans="1:7" s="6" customFormat="1" ht="19.5" customHeight="1">
      <c r="A886" s="10">
        <v>18</v>
      </c>
      <c r="B886" s="12">
        <f t="shared" si="21"/>
        <v>3</v>
      </c>
      <c r="C886" s="12" t="str">
        <f ca="1">IF(G886=$E$2+1,D866,INDIRECT(ADDRESS(4+MOD(IF(G886&lt;$E$2+1,G886,$E$2+$E$2+2-G886)-A886+2*$E$2+1,2*$E$2+1),3)))</f>
        <v>Player 11</v>
      </c>
      <c r="D886" s="10" t="str">
        <f ca="1" t="shared" si="20"/>
        <v>Player 6</v>
      </c>
      <c r="E886" s="10"/>
      <c r="F886" s="10"/>
      <c r="G886" s="6">
        <f>1+MOD(A886+D865-2,2*$E$2+1)</f>
        <v>3</v>
      </c>
    </row>
    <row r="887" spans="1:7" s="6" customFormat="1" ht="19.5" customHeight="1">
      <c r="A887" s="10">
        <v>19</v>
      </c>
      <c r="B887" s="12">
        <f t="shared" si="21"/>
        <v>4</v>
      </c>
      <c r="C887" s="12" t="str">
        <f ca="1">IF(G887=$E$2+1,D866,INDIRECT(ADDRESS(4+MOD(IF(G887&lt;$E$2+1,G887,$E$2+$E$2+2-G887)-A887+2*$E$2+1,2*$E$2+1),3)))</f>
        <v>Player 11</v>
      </c>
      <c r="D887" s="10" t="str">
        <f ca="1" t="shared" si="20"/>
        <v>Player 4</v>
      </c>
      <c r="E887" s="10"/>
      <c r="F887" s="10"/>
      <c r="G887" s="6">
        <f>1+MOD(A887+D865-2,2*$E$2+1)</f>
        <v>4</v>
      </c>
    </row>
    <row r="888" spans="1:7" s="6" customFormat="1" ht="19.5" customHeight="1">
      <c r="A888" s="10">
        <v>20</v>
      </c>
      <c r="B888" s="12">
        <f t="shared" si="21"/>
        <v>5</v>
      </c>
      <c r="C888" s="12" t="str">
        <f ca="1">IF(G888=$E$2+1,D866,INDIRECT(ADDRESS(4+MOD(IF(G888&lt;$E$2+1,G888,$E$2+$E$2+2-G888)-A888+2*$E$2+1,2*$E$2+1),3)))</f>
        <v>Player 11</v>
      </c>
      <c r="D888" s="10" t="str">
        <f ca="1" t="shared" si="20"/>
        <v>Player 2</v>
      </c>
      <c r="E888" s="10"/>
      <c r="F888" s="10"/>
      <c r="G888" s="6">
        <f>1+MOD(A888+D865-2,2*$E$2+1)</f>
        <v>5</v>
      </c>
    </row>
    <row r="889" spans="1:7" s="6" customFormat="1" ht="19.5" customHeight="1">
      <c r="A889" s="10">
        <v>21</v>
      </c>
      <c r="B889" s="12">
        <f t="shared" si="21"/>
        <v>6</v>
      </c>
      <c r="C889" s="12" t="str">
        <f ca="1">IF(G889=$E$2+1,D866,INDIRECT(ADDRESS(4+MOD(IF(G889&lt;$E$2+1,G889,$E$2+$E$2+2-G889)-A889+2*$E$2+1,2*$E$2+1),3)))</f>
        <v>Player 11</v>
      </c>
      <c r="D889" s="10" t="str">
        <f ca="1" t="shared" si="20"/>
        <v>Player 25 or Rest</v>
      </c>
      <c r="E889" s="10"/>
      <c r="F889" s="10"/>
      <c r="G889" s="6">
        <f>1+MOD(A889+D865-2,2*$E$2+1)</f>
        <v>6</v>
      </c>
    </row>
    <row r="890" spans="1:7" s="6" customFormat="1" ht="19.5" customHeight="1">
      <c r="A890" s="10">
        <v>22</v>
      </c>
      <c r="B890" s="12">
        <f t="shared" si="21"/>
        <v>7</v>
      </c>
      <c r="C890" s="12" t="str">
        <f ca="1">IF(G890=$E$2+1,D866,INDIRECT(ADDRESS(4+MOD(IF(G890&lt;$E$2+1,G890,$E$2+$E$2+2-G890)-A890+2*$E$2+1,2*$E$2+1),3)))</f>
        <v>Player 11</v>
      </c>
      <c r="D890" s="10" t="str">
        <f ca="1" t="shared" si="20"/>
        <v>Player 23</v>
      </c>
      <c r="E890" s="10"/>
      <c r="F890" s="10"/>
      <c r="G890" s="6">
        <f>1+MOD(A890+D865-2,2*$E$2+1)</f>
        <v>7</v>
      </c>
    </row>
    <row r="891" spans="1:7" s="6" customFormat="1" ht="19.5" customHeight="1">
      <c r="A891" s="10">
        <v>23</v>
      </c>
      <c r="B891" s="12">
        <f t="shared" si="21"/>
        <v>8</v>
      </c>
      <c r="C891" s="12" t="str">
        <f ca="1">IF(G891=$E$2+1,D866,INDIRECT(ADDRESS(4+MOD(IF(G891&lt;$E$2+1,G891,$E$2+$E$2+2-G891)-A891+2*$E$2+1,2*$E$2+1),3)))</f>
        <v>Player 11</v>
      </c>
      <c r="D891" s="10" t="str">
        <f ca="1" t="shared" si="20"/>
        <v>Player 21</v>
      </c>
      <c r="E891" s="10"/>
      <c r="F891" s="10"/>
      <c r="G891" s="6">
        <f>1+MOD(A891+D865-2,2*$E$2+1)</f>
        <v>8</v>
      </c>
    </row>
    <row r="892" spans="1:7" s="6" customFormat="1" ht="19.5" customHeight="1">
      <c r="A892" s="10">
        <v>24</v>
      </c>
      <c r="B892" s="12">
        <f t="shared" si="21"/>
        <v>9</v>
      </c>
      <c r="C892" s="12" t="str">
        <f ca="1">IF(G892=$E$2+1,D866,INDIRECT(ADDRESS(4+MOD(IF(G892&lt;$E$2+1,G892,$E$2+$E$2+2-G892)-A892+2*$E$2+1,2*$E$2+1),3)))</f>
        <v>Player 11</v>
      </c>
      <c r="D892" s="10" t="str">
        <f ca="1" t="shared" si="20"/>
        <v>Player 19</v>
      </c>
      <c r="E892" s="10"/>
      <c r="F892" s="10"/>
      <c r="G892" s="6">
        <f>1+MOD(A892+D865-2,2*$E$2+1)</f>
        <v>9</v>
      </c>
    </row>
    <row r="893" spans="1:7" s="6" customFormat="1" ht="19.5" customHeight="1">
      <c r="A893" s="10">
        <v>25</v>
      </c>
      <c r="B893" s="12">
        <f t="shared" si="21"/>
        <v>10</v>
      </c>
      <c r="C893" s="12" t="str">
        <f ca="1">IF(G893=$E$2+1,D866,INDIRECT(ADDRESS(4+MOD(IF(G893&lt;$E$2+1,G893,$E$2+$E$2+2-G893)-A893+2*$E$2+1,2*$E$2+1),3)))</f>
        <v>Player 11</v>
      </c>
      <c r="D893" s="10" t="str">
        <f ca="1" t="shared" si="20"/>
        <v>Player 17</v>
      </c>
      <c r="E893" s="10"/>
      <c r="F893" s="10"/>
      <c r="G893" s="6">
        <f>1+MOD(A893+D865-2,2*$E$2+1)</f>
        <v>10</v>
      </c>
    </row>
    <row r="894" s="6" customFormat="1" ht="19.5" customHeight="1">
      <c r="F894" s="7"/>
    </row>
    <row r="895" s="6" customFormat="1" ht="19.5" customHeight="1">
      <c r="F895" s="7"/>
    </row>
    <row r="896" s="6" customFormat="1" ht="19.5" customHeight="1">
      <c r="F896" s="7"/>
    </row>
    <row r="897" s="6" customFormat="1" ht="19.5" customHeight="1">
      <c r="F897" s="7"/>
    </row>
    <row r="898" spans="1:4" s="6" customFormat="1" ht="19.5" customHeight="1">
      <c r="A898" s="6" t="s">
        <v>38</v>
      </c>
      <c r="C898" s="8" t="s">
        <v>39</v>
      </c>
      <c r="D898" s="9">
        <v>12</v>
      </c>
    </row>
    <row r="899" spans="3:4" s="6" customFormat="1" ht="19.5" customHeight="1">
      <c r="C899" s="8" t="s">
        <v>40</v>
      </c>
      <c r="D899" s="9" t="str">
        <f ca="1">INDIRECT(ADDRESS(3+D898,3))</f>
        <v>Player 12</v>
      </c>
    </row>
    <row r="900" s="6" customFormat="1" ht="19.5" customHeight="1"/>
    <row r="901" spans="1:7" s="6" customFormat="1" ht="19.5" customHeight="1">
      <c r="A901" s="10" t="s">
        <v>43</v>
      </c>
      <c r="B901" s="17" t="s">
        <v>5</v>
      </c>
      <c r="C901" s="12" t="s">
        <v>11</v>
      </c>
      <c r="D901" s="10" t="s">
        <v>10</v>
      </c>
      <c r="E901" s="11" t="s">
        <v>3</v>
      </c>
      <c r="F901" s="10" t="s">
        <v>4</v>
      </c>
      <c r="G901" s="6" t="s">
        <v>41</v>
      </c>
    </row>
    <row r="902" spans="1:7" s="6" customFormat="1" ht="19.5" customHeight="1">
      <c r="A902" s="10">
        <v>1</v>
      </c>
      <c r="B902" s="12">
        <f>IF(G902=$E$2+1,0,IF(G902&lt;$E$2+1,G902,$E$2+$E$2+2-G902))</f>
        <v>12</v>
      </c>
      <c r="C902" s="12" t="str">
        <f ca="1">IF(G902=$E$2+1,D899,INDIRECT(ADDRESS(4+MOD(IF(G902&lt;$E$2+1,G902,$E$2+$E$2+2-G902)-A902+2*$E$2+1,2*$E$2+1),3)))</f>
        <v>Player 12</v>
      </c>
      <c r="D902" s="10" t="str">
        <f aca="true" ca="1" t="shared" si="22" ref="D902:D926">IF(G902=$E$2+1,$F$3,INDIRECT(ADDRESS(4+MOD(IF(G902&lt;$E$2+1,$E$2+$E$2+2-G902,G902)-A902+2*$E$2+1,2*$E$2+1),3)))</f>
        <v>Player 14</v>
      </c>
      <c r="E902" s="11"/>
      <c r="F902" s="10"/>
      <c r="G902" s="6">
        <f>1+MOD(A902+D898-2,2*$E$2+1)</f>
        <v>12</v>
      </c>
    </row>
    <row r="903" spans="1:7" s="6" customFormat="1" ht="19.5" customHeight="1">
      <c r="A903" s="10">
        <v>2</v>
      </c>
      <c r="B903" s="12">
        <f aca="true" t="shared" si="23" ref="B903:B926">IF(G903=$E$2+1,0,IF(G903&lt;$E$2+1,G903,$E$2+$E$2+2-G903))</f>
        <v>0</v>
      </c>
      <c r="C903" s="12" t="str">
        <f ca="1">IF(G903=$E$2+1,D899,INDIRECT(ADDRESS(4+MOD(IF(G903&lt;$E$2+1,G903,$E$2+$E$2+2-G903)-A903+2*$E$2+1,2*$E$2+1),3)))</f>
        <v>Player 12</v>
      </c>
      <c r="D903" s="10" t="str">
        <f ca="1" t="shared" si="22"/>
        <v>Rest</v>
      </c>
      <c r="E903" s="11"/>
      <c r="F903" s="10"/>
      <c r="G903" s="6">
        <f>1+MOD(A903+D898-2,2*$E$2+1)</f>
        <v>13</v>
      </c>
    </row>
    <row r="904" spans="1:7" s="6" customFormat="1" ht="19.5" customHeight="1">
      <c r="A904" s="10">
        <v>3</v>
      </c>
      <c r="B904" s="12">
        <f t="shared" si="23"/>
        <v>12</v>
      </c>
      <c r="C904" s="12" t="str">
        <f ca="1">IF(G904=$E$2+1,D899,INDIRECT(ADDRESS(4+MOD(IF(G904&lt;$E$2+1,G904,$E$2+$E$2+2-G904)-A904+2*$E$2+1,2*$E$2+1),3)))</f>
        <v>Player 10</v>
      </c>
      <c r="D904" s="10" t="str">
        <f ca="1" t="shared" si="22"/>
        <v>Player 12</v>
      </c>
      <c r="E904" s="10"/>
      <c r="F904" s="10"/>
      <c r="G904" s="6">
        <f>1+MOD(A904+D898-2,2*$E$2+1)</f>
        <v>14</v>
      </c>
    </row>
    <row r="905" spans="1:7" s="6" customFormat="1" ht="19.5" customHeight="1">
      <c r="A905" s="10">
        <v>4</v>
      </c>
      <c r="B905" s="12">
        <f t="shared" si="23"/>
        <v>11</v>
      </c>
      <c r="C905" s="12" t="str">
        <f ca="1">IF(G905=$E$2+1,D899,INDIRECT(ADDRESS(4+MOD(IF(G905&lt;$E$2+1,G905,$E$2+$E$2+2-G905)-A905+2*$E$2+1,2*$E$2+1),3)))</f>
        <v>Player 8</v>
      </c>
      <c r="D905" s="10" t="str">
        <f ca="1" t="shared" si="22"/>
        <v>Player 12</v>
      </c>
      <c r="E905" s="10"/>
      <c r="F905" s="10"/>
      <c r="G905" s="6">
        <f>1+MOD(A905+D898-2,2*$E$2+1)</f>
        <v>15</v>
      </c>
    </row>
    <row r="906" spans="1:7" s="6" customFormat="1" ht="19.5" customHeight="1">
      <c r="A906" s="10">
        <v>5</v>
      </c>
      <c r="B906" s="12">
        <f t="shared" si="23"/>
        <v>10</v>
      </c>
      <c r="C906" s="12" t="str">
        <f ca="1">IF(G906=$E$2+1,D899,INDIRECT(ADDRESS(4+MOD(IF(G906&lt;$E$2+1,G906,$E$2+$E$2+2-G906)-A906+2*$E$2+1,2*$E$2+1),3)))</f>
        <v>Player 6</v>
      </c>
      <c r="D906" s="10" t="str">
        <f ca="1" t="shared" si="22"/>
        <v>Player 12</v>
      </c>
      <c r="E906" s="10"/>
      <c r="F906" s="10"/>
      <c r="G906" s="6">
        <f>1+MOD(A906+D898-2,2*$E$2+1)</f>
        <v>16</v>
      </c>
    </row>
    <row r="907" spans="1:7" s="6" customFormat="1" ht="19.5" customHeight="1">
      <c r="A907" s="10">
        <v>6</v>
      </c>
      <c r="B907" s="12">
        <f t="shared" si="23"/>
        <v>9</v>
      </c>
      <c r="C907" s="12" t="str">
        <f ca="1">IF(G907=$E$2+1,D899,INDIRECT(ADDRESS(4+MOD(IF(G907&lt;$E$2+1,G907,$E$2+$E$2+2-G907)-A907+2*$E$2+1,2*$E$2+1),3)))</f>
        <v>Player 4</v>
      </c>
      <c r="D907" s="10" t="str">
        <f ca="1" t="shared" si="22"/>
        <v>Player 12</v>
      </c>
      <c r="E907" s="10"/>
      <c r="F907" s="10"/>
      <c r="G907" s="6">
        <f>1+MOD(A907+D898-2,2*$E$2+1)</f>
        <v>17</v>
      </c>
    </row>
    <row r="908" spans="1:7" s="6" customFormat="1" ht="19.5" customHeight="1">
      <c r="A908" s="10">
        <v>7</v>
      </c>
      <c r="B908" s="12">
        <f t="shared" si="23"/>
        <v>8</v>
      </c>
      <c r="C908" s="12" t="str">
        <f ca="1">IF(G908=$E$2+1,D899,INDIRECT(ADDRESS(4+MOD(IF(G908&lt;$E$2+1,G908,$E$2+$E$2+2-G908)-A908+2*$E$2+1,2*$E$2+1),3)))</f>
        <v>Player 2</v>
      </c>
      <c r="D908" s="10" t="str">
        <f ca="1" t="shared" si="22"/>
        <v>Player 12</v>
      </c>
      <c r="E908" s="10"/>
      <c r="F908" s="10"/>
      <c r="G908" s="6">
        <f>1+MOD(A908+D898-2,2*$E$2+1)</f>
        <v>18</v>
      </c>
    </row>
    <row r="909" spans="1:7" s="6" customFormat="1" ht="19.5" customHeight="1">
      <c r="A909" s="10">
        <v>8</v>
      </c>
      <c r="B909" s="12">
        <f t="shared" si="23"/>
        <v>7</v>
      </c>
      <c r="C909" s="12" t="str">
        <f ca="1">IF(G909=$E$2+1,D899,INDIRECT(ADDRESS(4+MOD(IF(G909&lt;$E$2+1,G909,$E$2+$E$2+2-G909)-A909+2*$E$2+1,2*$E$2+1),3)))</f>
        <v>Player 25 or Rest</v>
      </c>
      <c r="D909" s="10" t="str">
        <f ca="1" t="shared" si="22"/>
        <v>Player 12</v>
      </c>
      <c r="E909" s="10"/>
      <c r="F909" s="10"/>
      <c r="G909" s="6">
        <f>1+MOD(A909+D898-2,2*$E$2+1)</f>
        <v>19</v>
      </c>
    </row>
    <row r="910" spans="1:7" s="6" customFormat="1" ht="19.5" customHeight="1">
      <c r="A910" s="10">
        <v>9</v>
      </c>
      <c r="B910" s="12">
        <f t="shared" si="23"/>
        <v>6</v>
      </c>
      <c r="C910" s="12" t="str">
        <f ca="1">IF(G910=$E$2+1,D899,INDIRECT(ADDRESS(4+MOD(IF(G910&lt;$E$2+1,G910,$E$2+$E$2+2-G910)-A910+2*$E$2+1,2*$E$2+1),3)))</f>
        <v>Player 23</v>
      </c>
      <c r="D910" s="10" t="str">
        <f ca="1" t="shared" si="22"/>
        <v>Player 12</v>
      </c>
      <c r="E910" s="10"/>
      <c r="F910" s="10"/>
      <c r="G910" s="6">
        <f>1+MOD(A910+D898-2,2*$E$2+1)</f>
        <v>20</v>
      </c>
    </row>
    <row r="911" spans="1:7" s="6" customFormat="1" ht="19.5" customHeight="1">
      <c r="A911" s="10">
        <v>10</v>
      </c>
      <c r="B911" s="12">
        <f t="shared" si="23"/>
        <v>5</v>
      </c>
      <c r="C911" s="12" t="str">
        <f ca="1">IF(G911=$E$2+1,D899,INDIRECT(ADDRESS(4+MOD(IF(G911&lt;$E$2+1,G911,$E$2+$E$2+2-G911)-A911+2*$E$2+1,2*$E$2+1),3)))</f>
        <v>Player 21</v>
      </c>
      <c r="D911" s="10" t="str">
        <f ca="1" t="shared" si="22"/>
        <v>Player 12</v>
      </c>
      <c r="E911" s="10"/>
      <c r="F911" s="10"/>
      <c r="G911" s="6">
        <f>1+MOD(A911+D898-2,2*$E$2+1)</f>
        <v>21</v>
      </c>
    </row>
    <row r="912" spans="1:7" s="6" customFormat="1" ht="19.5" customHeight="1">
      <c r="A912" s="10">
        <v>11</v>
      </c>
      <c r="B912" s="12">
        <f t="shared" si="23"/>
        <v>4</v>
      </c>
      <c r="C912" s="12" t="str">
        <f ca="1">IF(G912=$E$2+1,D899,INDIRECT(ADDRESS(4+MOD(IF(G912&lt;$E$2+1,G912,$E$2+$E$2+2-G912)-A912+2*$E$2+1,2*$E$2+1),3)))</f>
        <v>Player 19</v>
      </c>
      <c r="D912" s="10" t="str">
        <f ca="1" t="shared" si="22"/>
        <v>Player 12</v>
      </c>
      <c r="E912" s="10"/>
      <c r="F912" s="10"/>
      <c r="G912" s="6">
        <f>1+MOD(A912+D898-2,2*$E$2+1)</f>
        <v>22</v>
      </c>
    </row>
    <row r="913" spans="1:7" s="6" customFormat="1" ht="19.5" customHeight="1">
      <c r="A913" s="10">
        <v>12</v>
      </c>
      <c r="B913" s="12">
        <f t="shared" si="23"/>
        <v>3</v>
      </c>
      <c r="C913" s="12" t="str">
        <f ca="1">IF(G913=$E$2+1,D899,INDIRECT(ADDRESS(4+MOD(IF(G913&lt;$E$2+1,G913,$E$2+$E$2+2-G913)-A913+2*$E$2+1,2*$E$2+1),3)))</f>
        <v>Player 17</v>
      </c>
      <c r="D913" s="10" t="str">
        <f ca="1" t="shared" si="22"/>
        <v>Player 12</v>
      </c>
      <c r="E913" s="10"/>
      <c r="F913" s="10"/>
      <c r="G913" s="6">
        <f>1+MOD(A913+D898-2,2*$E$2+1)</f>
        <v>23</v>
      </c>
    </row>
    <row r="914" spans="1:7" s="6" customFormat="1" ht="19.5" customHeight="1">
      <c r="A914" s="10">
        <v>13</v>
      </c>
      <c r="B914" s="12">
        <f t="shared" si="23"/>
        <v>2</v>
      </c>
      <c r="C914" s="12" t="str">
        <f ca="1">IF(G914=$E$2+1,D899,INDIRECT(ADDRESS(4+MOD(IF(G914&lt;$E$2+1,G914,$E$2+$E$2+2-G914)-A914+2*$E$2+1,2*$E$2+1),3)))</f>
        <v>Player 15</v>
      </c>
      <c r="D914" s="10" t="str">
        <f ca="1" t="shared" si="22"/>
        <v>Player 12</v>
      </c>
      <c r="E914" s="10"/>
      <c r="F914" s="10"/>
      <c r="G914" s="6">
        <f>1+MOD(A914+D898-2,2*$E$2+1)</f>
        <v>24</v>
      </c>
    </row>
    <row r="915" spans="1:7" s="6" customFormat="1" ht="19.5" customHeight="1">
      <c r="A915" s="10">
        <v>14</v>
      </c>
      <c r="B915" s="12">
        <f t="shared" si="23"/>
        <v>1</v>
      </c>
      <c r="C915" s="12" t="str">
        <f ca="1">IF(G915=$E$2+1,D899,INDIRECT(ADDRESS(4+MOD(IF(G915&lt;$E$2+1,G915,$E$2+$E$2+2-G915)-A915+2*$E$2+1,2*$E$2+1),3)))</f>
        <v>Player 13</v>
      </c>
      <c r="D915" s="10" t="str">
        <f ca="1" t="shared" si="22"/>
        <v>Player 12</v>
      </c>
      <c r="E915" s="10"/>
      <c r="F915" s="10"/>
      <c r="G915" s="6">
        <f>1+MOD(A915+D898-2,2*$E$2+1)</f>
        <v>25</v>
      </c>
    </row>
    <row r="916" spans="1:7" s="6" customFormat="1" ht="19.5" customHeight="1">
      <c r="A916" s="10">
        <v>15</v>
      </c>
      <c r="B916" s="12">
        <f t="shared" si="23"/>
        <v>1</v>
      </c>
      <c r="C916" s="12" t="str">
        <f ca="1">IF(G916=$E$2+1,D899,INDIRECT(ADDRESS(4+MOD(IF(G916&lt;$E$2+1,G916,$E$2+$E$2+2-G916)-A916+2*$E$2+1,2*$E$2+1),3)))</f>
        <v>Player 12</v>
      </c>
      <c r="D916" s="10" t="str">
        <f ca="1" t="shared" si="22"/>
        <v>Player 11</v>
      </c>
      <c r="E916" s="10"/>
      <c r="F916" s="10"/>
      <c r="G916" s="6">
        <f>1+MOD(A916+D898-2,2*$E$2+1)</f>
        <v>1</v>
      </c>
    </row>
    <row r="917" spans="1:7" s="6" customFormat="1" ht="19.5" customHeight="1">
      <c r="A917" s="10">
        <v>16</v>
      </c>
      <c r="B917" s="12">
        <f t="shared" si="23"/>
        <v>2</v>
      </c>
      <c r="C917" s="12" t="str">
        <f ca="1">IF(G917=$E$2+1,D899,INDIRECT(ADDRESS(4+MOD(IF(G917&lt;$E$2+1,G917,$E$2+$E$2+2-G917)-A917+2*$E$2+1,2*$E$2+1),3)))</f>
        <v>Player 12</v>
      </c>
      <c r="D917" s="10" t="str">
        <f ca="1" t="shared" si="22"/>
        <v>Player 9</v>
      </c>
      <c r="E917" s="10"/>
      <c r="F917" s="10"/>
      <c r="G917" s="6">
        <f>1+MOD(A917+D898-2,2*$E$2+1)</f>
        <v>2</v>
      </c>
    </row>
    <row r="918" spans="1:7" s="6" customFormat="1" ht="19.5" customHeight="1">
      <c r="A918" s="10">
        <v>17</v>
      </c>
      <c r="B918" s="12">
        <f t="shared" si="23"/>
        <v>3</v>
      </c>
      <c r="C918" s="12" t="str">
        <f ca="1">IF(G918=$E$2+1,D899,INDIRECT(ADDRESS(4+MOD(IF(G918&lt;$E$2+1,G918,$E$2+$E$2+2-G918)-A918+2*$E$2+1,2*$E$2+1),3)))</f>
        <v>Player 12</v>
      </c>
      <c r="D918" s="10" t="str">
        <f ca="1" t="shared" si="22"/>
        <v>Player 7</v>
      </c>
      <c r="E918" s="10"/>
      <c r="F918" s="10"/>
      <c r="G918" s="6">
        <f>1+MOD(A918+D898-2,2*$E$2+1)</f>
        <v>3</v>
      </c>
    </row>
    <row r="919" spans="1:7" s="6" customFormat="1" ht="19.5" customHeight="1">
      <c r="A919" s="10">
        <v>18</v>
      </c>
      <c r="B919" s="12">
        <f t="shared" si="23"/>
        <v>4</v>
      </c>
      <c r="C919" s="12" t="str">
        <f ca="1">IF(G919=$E$2+1,D899,INDIRECT(ADDRESS(4+MOD(IF(G919&lt;$E$2+1,G919,$E$2+$E$2+2-G919)-A919+2*$E$2+1,2*$E$2+1),3)))</f>
        <v>Player 12</v>
      </c>
      <c r="D919" s="10" t="str">
        <f ca="1" t="shared" si="22"/>
        <v>Player 5</v>
      </c>
      <c r="E919" s="10"/>
      <c r="F919" s="10"/>
      <c r="G919" s="6">
        <f>1+MOD(A919+D898-2,2*$E$2+1)</f>
        <v>4</v>
      </c>
    </row>
    <row r="920" spans="1:7" s="6" customFormat="1" ht="19.5" customHeight="1">
      <c r="A920" s="10">
        <v>19</v>
      </c>
      <c r="B920" s="12">
        <f t="shared" si="23"/>
        <v>5</v>
      </c>
      <c r="C920" s="12" t="str">
        <f ca="1">IF(G920=$E$2+1,D899,INDIRECT(ADDRESS(4+MOD(IF(G920&lt;$E$2+1,G920,$E$2+$E$2+2-G920)-A920+2*$E$2+1,2*$E$2+1),3)))</f>
        <v>Player 12</v>
      </c>
      <c r="D920" s="10" t="str">
        <f ca="1" t="shared" si="22"/>
        <v>Player 3</v>
      </c>
      <c r="E920" s="10"/>
      <c r="F920" s="10"/>
      <c r="G920" s="6">
        <f>1+MOD(A920+D898-2,2*$E$2+1)</f>
        <v>5</v>
      </c>
    </row>
    <row r="921" spans="1:7" s="6" customFormat="1" ht="19.5" customHeight="1">
      <c r="A921" s="10">
        <v>20</v>
      </c>
      <c r="B921" s="12">
        <f t="shared" si="23"/>
        <v>6</v>
      </c>
      <c r="C921" s="12" t="str">
        <f ca="1">IF(G921=$E$2+1,D899,INDIRECT(ADDRESS(4+MOD(IF(G921&lt;$E$2+1,G921,$E$2+$E$2+2-G921)-A921+2*$E$2+1,2*$E$2+1),3)))</f>
        <v>Player 12</v>
      </c>
      <c r="D921" s="10" t="str">
        <f ca="1" t="shared" si="22"/>
        <v>Player 1</v>
      </c>
      <c r="E921" s="10"/>
      <c r="F921" s="10"/>
      <c r="G921" s="6">
        <f>1+MOD(A921+D898-2,2*$E$2+1)</f>
        <v>6</v>
      </c>
    </row>
    <row r="922" spans="1:7" s="6" customFormat="1" ht="19.5" customHeight="1">
      <c r="A922" s="10">
        <v>21</v>
      </c>
      <c r="B922" s="12">
        <f t="shared" si="23"/>
        <v>7</v>
      </c>
      <c r="C922" s="12" t="str">
        <f ca="1">IF(G922=$E$2+1,D899,INDIRECT(ADDRESS(4+MOD(IF(G922&lt;$E$2+1,G922,$E$2+$E$2+2-G922)-A922+2*$E$2+1,2*$E$2+1),3)))</f>
        <v>Player 12</v>
      </c>
      <c r="D922" s="10" t="str">
        <f ca="1" t="shared" si="22"/>
        <v>Player 24</v>
      </c>
      <c r="E922" s="10"/>
      <c r="F922" s="10"/>
      <c r="G922" s="6">
        <f>1+MOD(A922+D898-2,2*$E$2+1)</f>
        <v>7</v>
      </c>
    </row>
    <row r="923" spans="1:7" s="6" customFormat="1" ht="19.5" customHeight="1">
      <c r="A923" s="10">
        <v>22</v>
      </c>
      <c r="B923" s="12">
        <f t="shared" si="23"/>
        <v>8</v>
      </c>
      <c r="C923" s="12" t="str">
        <f ca="1">IF(G923=$E$2+1,D899,INDIRECT(ADDRESS(4+MOD(IF(G923&lt;$E$2+1,G923,$E$2+$E$2+2-G923)-A923+2*$E$2+1,2*$E$2+1),3)))</f>
        <v>Player 12</v>
      </c>
      <c r="D923" s="10" t="str">
        <f ca="1" t="shared" si="22"/>
        <v>Player 22</v>
      </c>
      <c r="E923" s="10"/>
      <c r="F923" s="10"/>
      <c r="G923" s="6">
        <f>1+MOD(A923+D898-2,2*$E$2+1)</f>
        <v>8</v>
      </c>
    </row>
    <row r="924" spans="1:7" s="6" customFormat="1" ht="19.5" customHeight="1">
      <c r="A924" s="10">
        <v>23</v>
      </c>
      <c r="B924" s="12">
        <f t="shared" si="23"/>
        <v>9</v>
      </c>
      <c r="C924" s="12" t="str">
        <f ca="1">IF(G924=$E$2+1,D899,INDIRECT(ADDRESS(4+MOD(IF(G924&lt;$E$2+1,G924,$E$2+$E$2+2-G924)-A924+2*$E$2+1,2*$E$2+1),3)))</f>
        <v>Player 12</v>
      </c>
      <c r="D924" s="10" t="str">
        <f ca="1" t="shared" si="22"/>
        <v>Player 20</v>
      </c>
      <c r="E924" s="10"/>
      <c r="F924" s="10"/>
      <c r="G924" s="6">
        <f>1+MOD(A924+D898-2,2*$E$2+1)</f>
        <v>9</v>
      </c>
    </row>
    <row r="925" spans="1:7" s="6" customFormat="1" ht="19.5" customHeight="1">
      <c r="A925" s="10">
        <v>24</v>
      </c>
      <c r="B925" s="12">
        <f t="shared" si="23"/>
        <v>10</v>
      </c>
      <c r="C925" s="12" t="str">
        <f ca="1">IF(G925=$E$2+1,D899,INDIRECT(ADDRESS(4+MOD(IF(G925&lt;$E$2+1,G925,$E$2+$E$2+2-G925)-A925+2*$E$2+1,2*$E$2+1),3)))</f>
        <v>Player 12</v>
      </c>
      <c r="D925" s="10" t="str">
        <f ca="1" t="shared" si="22"/>
        <v>Player 18</v>
      </c>
      <c r="E925" s="10"/>
      <c r="F925" s="10"/>
      <c r="G925" s="6">
        <f>1+MOD(A925+D898-2,2*$E$2+1)</f>
        <v>10</v>
      </c>
    </row>
    <row r="926" spans="1:7" s="6" customFormat="1" ht="19.5" customHeight="1">
      <c r="A926" s="10">
        <v>25</v>
      </c>
      <c r="B926" s="12">
        <f t="shared" si="23"/>
        <v>11</v>
      </c>
      <c r="C926" s="12" t="str">
        <f ca="1">IF(G926=$E$2+1,D899,INDIRECT(ADDRESS(4+MOD(IF(G926&lt;$E$2+1,G926,$E$2+$E$2+2-G926)-A926+2*$E$2+1,2*$E$2+1),3)))</f>
        <v>Player 12</v>
      </c>
      <c r="D926" s="10" t="str">
        <f ca="1" t="shared" si="22"/>
        <v>Player 16</v>
      </c>
      <c r="E926" s="10"/>
      <c r="F926" s="10"/>
      <c r="G926" s="6">
        <f>1+MOD(A926+D898-2,2*$E$2+1)</f>
        <v>11</v>
      </c>
    </row>
    <row r="927" s="6" customFormat="1" ht="19.5" customHeight="1">
      <c r="F927" s="7"/>
    </row>
    <row r="928" s="6" customFormat="1" ht="19.5" customHeight="1">
      <c r="F928" s="7"/>
    </row>
    <row r="929" s="6" customFormat="1" ht="19.5" customHeight="1">
      <c r="F929" s="7"/>
    </row>
    <row r="930" s="6" customFormat="1" ht="19.5" customHeight="1">
      <c r="F930" s="7"/>
    </row>
    <row r="931" spans="1:4" s="6" customFormat="1" ht="19.5" customHeight="1">
      <c r="A931" s="6" t="s">
        <v>38</v>
      </c>
      <c r="C931" s="8" t="s">
        <v>39</v>
      </c>
      <c r="D931" s="9">
        <v>13</v>
      </c>
    </row>
    <row r="932" spans="3:4" s="6" customFormat="1" ht="19.5" customHeight="1">
      <c r="C932" s="8" t="s">
        <v>40</v>
      </c>
      <c r="D932" s="9" t="str">
        <f ca="1">INDIRECT(ADDRESS(3+D931,3))</f>
        <v>Player 13</v>
      </c>
    </row>
    <row r="933" s="6" customFormat="1" ht="19.5" customHeight="1"/>
    <row r="934" spans="1:7" s="6" customFormat="1" ht="19.5" customHeight="1">
      <c r="A934" s="10" t="s">
        <v>43</v>
      </c>
      <c r="B934" s="17" t="s">
        <v>5</v>
      </c>
      <c r="C934" s="12" t="s">
        <v>11</v>
      </c>
      <c r="D934" s="10" t="s">
        <v>10</v>
      </c>
      <c r="E934" s="11" t="s">
        <v>3</v>
      </c>
      <c r="F934" s="10" t="s">
        <v>4</v>
      </c>
      <c r="G934" s="6" t="s">
        <v>41</v>
      </c>
    </row>
    <row r="935" spans="1:7" s="6" customFormat="1" ht="19.5" customHeight="1">
      <c r="A935" s="10">
        <v>1</v>
      </c>
      <c r="B935" s="12">
        <f>IF(G935=$E$2+1,0,IF(G935&lt;$E$2+1,G935,$E$2+$E$2+2-G935))</f>
        <v>0</v>
      </c>
      <c r="C935" s="12" t="str">
        <f ca="1">IF(G935=$E$2+1,D932,INDIRECT(ADDRESS(4+MOD(IF(G935&lt;$E$2+1,G935,$E$2+$E$2+2-G935)-A935+2*$E$2+1,2*$E$2+1),3)))</f>
        <v>Player 13</v>
      </c>
      <c r="D935" s="10" t="str">
        <f aca="true" ca="1" t="shared" si="24" ref="D935:D959">IF(G935=$E$2+1,$F$3,INDIRECT(ADDRESS(4+MOD(IF(G935&lt;$E$2+1,$E$2+$E$2+2-G935,G935)-A935+2*$E$2+1,2*$E$2+1),3)))</f>
        <v>Rest</v>
      </c>
      <c r="E935" s="11"/>
      <c r="F935" s="10"/>
      <c r="G935" s="6">
        <f>1+MOD(A935+D931-2,2*$E$2+1)</f>
        <v>13</v>
      </c>
    </row>
    <row r="936" spans="1:7" s="6" customFormat="1" ht="19.5" customHeight="1">
      <c r="A936" s="10">
        <v>2</v>
      </c>
      <c r="B936" s="12">
        <f aca="true" t="shared" si="25" ref="B936:B959">IF(G936=$E$2+1,0,IF(G936&lt;$E$2+1,G936,$E$2+$E$2+2-G936))</f>
        <v>12</v>
      </c>
      <c r="C936" s="12" t="str">
        <f ca="1">IF(G936=$E$2+1,D932,INDIRECT(ADDRESS(4+MOD(IF(G936&lt;$E$2+1,G936,$E$2+$E$2+2-G936)-A936+2*$E$2+1,2*$E$2+1),3)))</f>
        <v>Player 11</v>
      </c>
      <c r="D936" s="10" t="str">
        <f ca="1" t="shared" si="24"/>
        <v>Player 13</v>
      </c>
      <c r="E936" s="11"/>
      <c r="F936" s="10"/>
      <c r="G936" s="6">
        <f>1+MOD(A936+D931-2,2*$E$2+1)</f>
        <v>14</v>
      </c>
    </row>
    <row r="937" spans="1:7" s="6" customFormat="1" ht="19.5" customHeight="1">
      <c r="A937" s="10">
        <v>3</v>
      </c>
      <c r="B937" s="12">
        <f t="shared" si="25"/>
        <v>11</v>
      </c>
      <c r="C937" s="12" t="str">
        <f ca="1">IF(G937=$E$2+1,D932,INDIRECT(ADDRESS(4+MOD(IF(G937&lt;$E$2+1,G937,$E$2+$E$2+2-G937)-A937+2*$E$2+1,2*$E$2+1),3)))</f>
        <v>Player 9</v>
      </c>
      <c r="D937" s="10" t="str">
        <f ca="1" t="shared" si="24"/>
        <v>Player 13</v>
      </c>
      <c r="E937" s="10"/>
      <c r="F937" s="10"/>
      <c r="G937" s="6">
        <f>1+MOD(A937+D931-2,2*$E$2+1)</f>
        <v>15</v>
      </c>
    </row>
    <row r="938" spans="1:7" s="6" customFormat="1" ht="19.5" customHeight="1">
      <c r="A938" s="10">
        <v>4</v>
      </c>
      <c r="B938" s="12">
        <f t="shared" si="25"/>
        <v>10</v>
      </c>
      <c r="C938" s="12" t="str">
        <f ca="1">IF(G938=$E$2+1,D932,INDIRECT(ADDRESS(4+MOD(IF(G938&lt;$E$2+1,G938,$E$2+$E$2+2-G938)-A938+2*$E$2+1,2*$E$2+1),3)))</f>
        <v>Player 7</v>
      </c>
      <c r="D938" s="10" t="str">
        <f ca="1" t="shared" si="24"/>
        <v>Player 13</v>
      </c>
      <c r="E938" s="10"/>
      <c r="F938" s="10"/>
      <c r="G938" s="6">
        <f>1+MOD(A938+D931-2,2*$E$2+1)</f>
        <v>16</v>
      </c>
    </row>
    <row r="939" spans="1:7" s="6" customFormat="1" ht="19.5" customHeight="1">
      <c r="A939" s="10">
        <v>5</v>
      </c>
      <c r="B939" s="12">
        <f t="shared" si="25"/>
        <v>9</v>
      </c>
      <c r="C939" s="12" t="str">
        <f ca="1">IF(G939=$E$2+1,D932,INDIRECT(ADDRESS(4+MOD(IF(G939&lt;$E$2+1,G939,$E$2+$E$2+2-G939)-A939+2*$E$2+1,2*$E$2+1),3)))</f>
        <v>Player 5</v>
      </c>
      <c r="D939" s="10" t="str">
        <f ca="1" t="shared" si="24"/>
        <v>Player 13</v>
      </c>
      <c r="E939" s="10"/>
      <c r="F939" s="10"/>
      <c r="G939" s="6">
        <f>1+MOD(A939+D931-2,2*$E$2+1)</f>
        <v>17</v>
      </c>
    </row>
    <row r="940" spans="1:7" s="6" customFormat="1" ht="19.5" customHeight="1">
      <c r="A940" s="10">
        <v>6</v>
      </c>
      <c r="B940" s="12">
        <f t="shared" si="25"/>
        <v>8</v>
      </c>
      <c r="C940" s="12" t="str">
        <f ca="1">IF(G940=$E$2+1,D932,INDIRECT(ADDRESS(4+MOD(IF(G940&lt;$E$2+1,G940,$E$2+$E$2+2-G940)-A940+2*$E$2+1,2*$E$2+1),3)))</f>
        <v>Player 3</v>
      </c>
      <c r="D940" s="10" t="str">
        <f ca="1" t="shared" si="24"/>
        <v>Player 13</v>
      </c>
      <c r="E940" s="10"/>
      <c r="F940" s="10"/>
      <c r="G940" s="6">
        <f>1+MOD(A940+D931-2,2*$E$2+1)</f>
        <v>18</v>
      </c>
    </row>
    <row r="941" spans="1:7" s="6" customFormat="1" ht="19.5" customHeight="1">
      <c r="A941" s="10">
        <v>7</v>
      </c>
      <c r="B941" s="12">
        <f t="shared" si="25"/>
        <v>7</v>
      </c>
      <c r="C941" s="12" t="str">
        <f ca="1">IF(G941=$E$2+1,D932,INDIRECT(ADDRESS(4+MOD(IF(G941&lt;$E$2+1,G941,$E$2+$E$2+2-G941)-A941+2*$E$2+1,2*$E$2+1),3)))</f>
        <v>Player 1</v>
      </c>
      <c r="D941" s="10" t="str">
        <f ca="1" t="shared" si="24"/>
        <v>Player 13</v>
      </c>
      <c r="E941" s="10"/>
      <c r="F941" s="10"/>
      <c r="G941" s="6">
        <f>1+MOD(A941+D931-2,2*$E$2+1)</f>
        <v>19</v>
      </c>
    </row>
    <row r="942" spans="1:7" s="6" customFormat="1" ht="19.5" customHeight="1">
      <c r="A942" s="10">
        <v>8</v>
      </c>
      <c r="B942" s="12">
        <f t="shared" si="25"/>
        <v>6</v>
      </c>
      <c r="C942" s="12" t="str">
        <f ca="1">IF(G942=$E$2+1,D932,INDIRECT(ADDRESS(4+MOD(IF(G942&lt;$E$2+1,G942,$E$2+$E$2+2-G942)-A942+2*$E$2+1,2*$E$2+1),3)))</f>
        <v>Player 24</v>
      </c>
      <c r="D942" s="10" t="str">
        <f ca="1" t="shared" si="24"/>
        <v>Player 13</v>
      </c>
      <c r="E942" s="10"/>
      <c r="F942" s="10"/>
      <c r="G942" s="6">
        <f>1+MOD(A942+D931-2,2*$E$2+1)</f>
        <v>20</v>
      </c>
    </row>
    <row r="943" spans="1:7" s="6" customFormat="1" ht="19.5" customHeight="1">
      <c r="A943" s="10">
        <v>9</v>
      </c>
      <c r="B943" s="12">
        <f t="shared" si="25"/>
        <v>5</v>
      </c>
      <c r="C943" s="12" t="str">
        <f ca="1">IF(G943=$E$2+1,D932,INDIRECT(ADDRESS(4+MOD(IF(G943&lt;$E$2+1,G943,$E$2+$E$2+2-G943)-A943+2*$E$2+1,2*$E$2+1),3)))</f>
        <v>Player 22</v>
      </c>
      <c r="D943" s="10" t="str">
        <f ca="1" t="shared" si="24"/>
        <v>Player 13</v>
      </c>
      <c r="E943" s="10"/>
      <c r="F943" s="10"/>
      <c r="G943" s="6">
        <f>1+MOD(A943+D931-2,2*$E$2+1)</f>
        <v>21</v>
      </c>
    </row>
    <row r="944" spans="1:7" s="6" customFormat="1" ht="19.5" customHeight="1">
      <c r="A944" s="10">
        <v>10</v>
      </c>
      <c r="B944" s="12">
        <f t="shared" si="25"/>
        <v>4</v>
      </c>
      <c r="C944" s="12" t="str">
        <f ca="1">IF(G944=$E$2+1,D932,INDIRECT(ADDRESS(4+MOD(IF(G944&lt;$E$2+1,G944,$E$2+$E$2+2-G944)-A944+2*$E$2+1,2*$E$2+1),3)))</f>
        <v>Player 20</v>
      </c>
      <c r="D944" s="10" t="str">
        <f ca="1" t="shared" si="24"/>
        <v>Player 13</v>
      </c>
      <c r="E944" s="10"/>
      <c r="F944" s="10"/>
      <c r="G944" s="6">
        <f>1+MOD(A944+D931-2,2*$E$2+1)</f>
        <v>22</v>
      </c>
    </row>
    <row r="945" spans="1:7" s="6" customFormat="1" ht="19.5" customHeight="1">
      <c r="A945" s="10">
        <v>11</v>
      </c>
      <c r="B945" s="12">
        <f t="shared" si="25"/>
        <v>3</v>
      </c>
      <c r="C945" s="12" t="str">
        <f ca="1">IF(G945=$E$2+1,D932,INDIRECT(ADDRESS(4+MOD(IF(G945&lt;$E$2+1,G945,$E$2+$E$2+2-G945)-A945+2*$E$2+1,2*$E$2+1),3)))</f>
        <v>Player 18</v>
      </c>
      <c r="D945" s="10" t="str">
        <f ca="1" t="shared" si="24"/>
        <v>Player 13</v>
      </c>
      <c r="E945" s="10"/>
      <c r="F945" s="10"/>
      <c r="G945" s="6">
        <f>1+MOD(A945+D931-2,2*$E$2+1)</f>
        <v>23</v>
      </c>
    </row>
    <row r="946" spans="1:7" s="6" customFormat="1" ht="19.5" customHeight="1">
      <c r="A946" s="10">
        <v>12</v>
      </c>
      <c r="B946" s="12">
        <f t="shared" si="25"/>
        <v>2</v>
      </c>
      <c r="C946" s="12" t="str">
        <f ca="1">IF(G946=$E$2+1,D932,INDIRECT(ADDRESS(4+MOD(IF(G946&lt;$E$2+1,G946,$E$2+$E$2+2-G946)-A946+2*$E$2+1,2*$E$2+1),3)))</f>
        <v>Player 16</v>
      </c>
      <c r="D946" s="10" t="str">
        <f ca="1" t="shared" si="24"/>
        <v>Player 13</v>
      </c>
      <c r="E946" s="10"/>
      <c r="F946" s="10"/>
      <c r="G946" s="6">
        <f>1+MOD(A946+D931-2,2*$E$2+1)</f>
        <v>24</v>
      </c>
    </row>
    <row r="947" spans="1:7" s="6" customFormat="1" ht="19.5" customHeight="1">
      <c r="A947" s="10">
        <v>13</v>
      </c>
      <c r="B947" s="12">
        <f t="shared" si="25"/>
        <v>1</v>
      </c>
      <c r="C947" s="12" t="str">
        <f ca="1">IF(G947=$E$2+1,D932,INDIRECT(ADDRESS(4+MOD(IF(G947&lt;$E$2+1,G947,$E$2+$E$2+2-G947)-A947+2*$E$2+1,2*$E$2+1),3)))</f>
        <v>Player 14</v>
      </c>
      <c r="D947" s="10" t="str">
        <f ca="1" t="shared" si="24"/>
        <v>Player 13</v>
      </c>
      <c r="E947" s="10"/>
      <c r="F947" s="10"/>
      <c r="G947" s="6">
        <f>1+MOD(A947+D931-2,2*$E$2+1)</f>
        <v>25</v>
      </c>
    </row>
    <row r="948" spans="1:7" s="6" customFormat="1" ht="19.5" customHeight="1">
      <c r="A948" s="10">
        <v>14</v>
      </c>
      <c r="B948" s="12">
        <f t="shared" si="25"/>
        <v>1</v>
      </c>
      <c r="C948" s="12" t="str">
        <f ca="1">IF(G948=$E$2+1,D932,INDIRECT(ADDRESS(4+MOD(IF(G948&lt;$E$2+1,G948,$E$2+$E$2+2-G948)-A948+2*$E$2+1,2*$E$2+1),3)))</f>
        <v>Player 13</v>
      </c>
      <c r="D948" s="10" t="str">
        <f ca="1" t="shared" si="24"/>
        <v>Player 12</v>
      </c>
      <c r="E948" s="10"/>
      <c r="F948" s="10"/>
      <c r="G948" s="6">
        <f>1+MOD(A948+D931-2,2*$E$2+1)</f>
        <v>1</v>
      </c>
    </row>
    <row r="949" spans="1:7" s="6" customFormat="1" ht="19.5" customHeight="1">
      <c r="A949" s="10">
        <v>15</v>
      </c>
      <c r="B949" s="12">
        <f t="shared" si="25"/>
        <v>2</v>
      </c>
      <c r="C949" s="12" t="str">
        <f ca="1">IF(G949=$E$2+1,D932,INDIRECT(ADDRESS(4+MOD(IF(G949&lt;$E$2+1,G949,$E$2+$E$2+2-G949)-A949+2*$E$2+1,2*$E$2+1),3)))</f>
        <v>Player 13</v>
      </c>
      <c r="D949" s="10" t="str">
        <f ca="1" t="shared" si="24"/>
        <v>Player 10</v>
      </c>
      <c r="E949" s="10"/>
      <c r="F949" s="10"/>
      <c r="G949" s="6">
        <f>1+MOD(A949+D931-2,2*$E$2+1)</f>
        <v>2</v>
      </c>
    </row>
    <row r="950" spans="1:7" s="6" customFormat="1" ht="19.5" customHeight="1">
      <c r="A950" s="10">
        <v>16</v>
      </c>
      <c r="B950" s="12">
        <f t="shared" si="25"/>
        <v>3</v>
      </c>
      <c r="C950" s="12" t="str">
        <f ca="1">IF(G950=$E$2+1,D932,INDIRECT(ADDRESS(4+MOD(IF(G950&lt;$E$2+1,G950,$E$2+$E$2+2-G950)-A950+2*$E$2+1,2*$E$2+1),3)))</f>
        <v>Player 13</v>
      </c>
      <c r="D950" s="10" t="str">
        <f ca="1" t="shared" si="24"/>
        <v>Player 8</v>
      </c>
      <c r="E950" s="10"/>
      <c r="F950" s="10"/>
      <c r="G950" s="6">
        <f>1+MOD(A950+D931-2,2*$E$2+1)</f>
        <v>3</v>
      </c>
    </row>
    <row r="951" spans="1:7" s="6" customFormat="1" ht="19.5" customHeight="1">
      <c r="A951" s="10">
        <v>17</v>
      </c>
      <c r="B951" s="12">
        <f t="shared" si="25"/>
        <v>4</v>
      </c>
      <c r="C951" s="12" t="str">
        <f ca="1">IF(G951=$E$2+1,D932,INDIRECT(ADDRESS(4+MOD(IF(G951&lt;$E$2+1,G951,$E$2+$E$2+2-G951)-A951+2*$E$2+1,2*$E$2+1),3)))</f>
        <v>Player 13</v>
      </c>
      <c r="D951" s="10" t="str">
        <f ca="1" t="shared" si="24"/>
        <v>Player 6</v>
      </c>
      <c r="E951" s="10"/>
      <c r="F951" s="10"/>
      <c r="G951" s="6">
        <f>1+MOD(A951+D931-2,2*$E$2+1)</f>
        <v>4</v>
      </c>
    </row>
    <row r="952" spans="1:7" s="6" customFormat="1" ht="19.5" customHeight="1">
      <c r="A952" s="10">
        <v>18</v>
      </c>
      <c r="B952" s="12">
        <f t="shared" si="25"/>
        <v>5</v>
      </c>
      <c r="C952" s="12" t="str">
        <f ca="1">IF(G952=$E$2+1,D932,INDIRECT(ADDRESS(4+MOD(IF(G952&lt;$E$2+1,G952,$E$2+$E$2+2-G952)-A952+2*$E$2+1,2*$E$2+1),3)))</f>
        <v>Player 13</v>
      </c>
      <c r="D952" s="10" t="str">
        <f ca="1" t="shared" si="24"/>
        <v>Player 4</v>
      </c>
      <c r="E952" s="10"/>
      <c r="F952" s="10"/>
      <c r="G952" s="6">
        <f>1+MOD(A952+D931-2,2*$E$2+1)</f>
        <v>5</v>
      </c>
    </row>
    <row r="953" spans="1:7" s="6" customFormat="1" ht="19.5" customHeight="1">
      <c r="A953" s="10">
        <v>19</v>
      </c>
      <c r="B953" s="12">
        <f t="shared" si="25"/>
        <v>6</v>
      </c>
      <c r="C953" s="12" t="str">
        <f ca="1">IF(G953=$E$2+1,D932,INDIRECT(ADDRESS(4+MOD(IF(G953&lt;$E$2+1,G953,$E$2+$E$2+2-G953)-A953+2*$E$2+1,2*$E$2+1),3)))</f>
        <v>Player 13</v>
      </c>
      <c r="D953" s="10" t="str">
        <f ca="1" t="shared" si="24"/>
        <v>Player 2</v>
      </c>
      <c r="E953" s="10"/>
      <c r="F953" s="10"/>
      <c r="G953" s="6">
        <f>1+MOD(A953+D931-2,2*$E$2+1)</f>
        <v>6</v>
      </c>
    </row>
    <row r="954" spans="1:7" s="6" customFormat="1" ht="19.5" customHeight="1">
      <c r="A954" s="10">
        <v>20</v>
      </c>
      <c r="B954" s="12">
        <f t="shared" si="25"/>
        <v>7</v>
      </c>
      <c r="C954" s="12" t="str">
        <f ca="1">IF(G954=$E$2+1,D932,INDIRECT(ADDRESS(4+MOD(IF(G954&lt;$E$2+1,G954,$E$2+$E$2+2-G954)-A954+2*$E$2+1,2*$E$2+1),3)))</f>
        <v>Player 13</v>
      </c>
      <c r="D954" s="10" t="str">
        <f ca="1" t="shared" si="24"/>
        <v>Player 25 or Rest</v>
      </c>
      <c r="E954" s="10"/>
      <c r="F954" s="10"/>
      <c r="G954" s="6">
        <f>1+MOD(A954+D931-2,2*$E$2+1)</f>
        <v>7</v>
      </c>
    </row>
    <row r="955" spans="1:7" s="6" customFormat="1" ht="19.5" customHeight="1">
      <c r="A955" s="10">
        <v>21</v>
      </c>
      <c r="B955" s="12">
        <f t="shared" si="25"/>
        <v>8</v>
      </c>
      <c r="C955" s="12" t="str">
        <f ca="1">IF(G955=$E$2+1,D932,INDIRECT(ADDRESS(4+MOD(IF(G955&lt;$E$2+1,G955,$E$2+$E$2+2-G955)-A955+2*$E$2+1,2*$E$2+1),3)))</f>
        <v>Player 13</v>
      </c>
      <c r="D955" s="10" t="str">
        <f ca="1" t="shared" si="24"/>
        <v>Player 23</v>
      </c>
      <c r="E955" s="10"/>
      <c r="F955" s="10"/>
      <c r="G955" s="6">
        <f>1+MOD(A955+D931-2,2*$E$2+1)</f>
        <v>8</v>
      </c>
    </row>
    <row r="956" spans="1:7" s="6" customFormat="1" ht="19.5" customHeight="1">
      <c r="A956" s="10">
        <v>22</v>
      </c>
      <c r="B956" s="12">
        <f t="shared" si="25"/>
        <v>9</v>
      </c>
      <c r="C956" s="12" t="str">
        <f ca="1">IF(G956=$E$2+1,D932,INDIRECT(ADDRESS(4+MOD(IF(G956&lt;$E$2+1,G956,$E$2+$E$2+2-G956)-A956+2*$E$2+1,2*$E$2+1),3)))</f>
        <v>Player 13</v>
      </c>
      <c r="D956" s="10" t="str">
        <f ca="1" t="shared" si="24"/>
        <v>Player 21</v>
      </c>
      <c r="E956" s="10"/>
      <c r="F956" s="10"/>
      <c r="G956" s="6">
        <f>1+MOD(A956+D931-2,2*$E$2+1)</f>
        <v>9</v>
      </c>
    </row>
    <row r="957" spans="1:7" s="6" customFormat="1" ht="19.5" customHeight="1">
      <c r="A957" s="10">
        <v>23</v>
      </c>
      <c r="B957" s="12">
        <f t="shared" si="25"/>
        <v>10</v>
      </c>
      <c r="C957" s="12" t="str">
        <f ca="1">IF(G957=$E$2+1,D932,INDIRECT(ADDRESS(4+MOD(IF(G957&lt;$E$2+1,G957,$E$2+$E$2+2-G957)-A957+2*$E$2+1,2*$E$2+1),3)))</f>
        <v>Player 13</v>
      </c>
      <c r="D957" s="10" t="str">
        <f ca="1" t="shared" si="24"/>
        <v>Player 19</v>
      </c>
      <c r="E957" s="10"/>
      <c r="F957" s="10"/>
      <c r="G957" s="6">
        <f>1+MOD(A957+D931-2,2*$E$2+1)</f>
        <v>10</v>
      </c>
    </row>
    <row r="958" spans="1:7" s="6" customFormat="1" ht="19.5" customHeight="1">
      <c r="A958" s="10">
        <v>24</v>
      </c>
      <c r="B958" s="12">
        <f t="shared" si="25"/>
        <v>11</v>
      </c>
      <c r="C958" s="12" t="str">
        <f ca="1">IF(G958=$E$2+1,D932,INDIRECT(ADDRESS(4+MOD(IF(G958&lt;$E$2+1,G958,$E$2+$E$2+2-G958)-A958+2*$E$2+1,2*$E$2+1),3)))</f>
        <v>Player 13</v>
      </c>
      <c r="D958" s="10" t="str">
        <f ca="1" t="shared" si="24"/>
        <v>Player 17</v>
      </c>
      <c r="E958" s="10"/>
      <c r="F958" s="10"/>
      <c r="G958" s="6">
        <f>1+MOD(A958+D931-2,2*$E$2+1)</f>
        <v>11</v>
      </c>
    </row>
    <row r="959" spans="1:7" s="6" customFormat="1" ht="19.5" customHeight="1">
      <c r="A959" s="10">
        <v>25</v>
      </c>
      <c r="B959" s="12">
        <f t="shared" si="25"/>
        <v>12</v>
      </c>
      <c r="C959" s="12" t="str">
        <f ca="1">IF(G959=$E$2+1,D932,INDIRECT(ADDRESS(4+MOD(IF(G959&lt;$E$2+1,G959,$E$2+$E$2+2-G959)-A959+2*$E$2+1,2*$E$2+1),3)))</f>
        <v>Player 13</v>
      </c>
      <c r="D959" s="10" t="str">
        <f ca="1" t="shared" si="24"/>
        <v>Player 15</v>
      </c>
      <c r="E959" s="10"/>
      <c r="F959" s="10"/>
      <c r="G959" s="6">
        <f>1+MOD(A959+D931-2,2*$E$2+1)</f>
        <v>12</v>
      </c>
    </row>
    <row r="960" s="6" customFormat="1" ht="19.5" customHeight="1">
      <c r="F960" s="7"/>
    </row>
    <row r="961" s="6" customFormat="1" ht="19.5" customHeight="1">
      <c r="F961" s="7"/>
    </row>
    <row r="962" s="6" customFormat="1" ht="19.5" customHeight="1">
      <c r="F962" s="7"/>
    </row>
    <row r="963" s="6" customFormat="1" ht="19.5" customHeight="1">
      <c r="F963" s="7"/>
    </row>
    <row r="964" spans="1:4" s="6" customFormat="1" ht="19.5" customHeight="1">
      <c r="A964" s="6" t="s">
        <v>38</v>
      </c>
      <c r="C964" s="8" t="s">
        <v>39</v>
      </c>
      <c r="D964" s="9">
        <v>14</v>
      </c>
    </row>
    <row r="965" spans="3:4" s="6" customFormat="1" ht="19.5" customHeight="1">
      <c r="C965" s="8" t="s">
        <v>40</v>
      </c>
      <c r="D965" s="9" t="str">
        <f ca="1">INDIRECT(ADDRESS(3+D964,3))</f>
        <v>Player 14</v>
      </c>
    </row>
    <row r="966" s="6" customFormat="1" ht="19.5" customHeight="1"/>
    <row r="967" spans="1:7" s="6" customFormat="1" ht="19.5" customHeight="1">
      <c r="A967" s="10" t="s">
        <v>43</v>
      </c>
      <c r="B967" s="17" t="s">
        <v>5</v>
      </c>
      <c r="C967" s="12" t="s">
        <v>11</v>
      </c>
      <c r="D967" s="10" t="s">
        <v>10</v>
      </c>
      <c r="E967" s="11" t="s">
        <v>3</v>
      </c>
      <c r="F967" s="10" t="s">
        <v>4</v>
      </c>
      <c r="G967" s="6" t="s">
        <v>41</v>
      </c>
    </row>
    <row r="968" spans="1:7" s="6" customFormat="1" ht="19.5" customHeight="1">
      <c r="A968" s="10">
        <v>1</v>
      </c>
      <c r="B968" s="12">
        <f>IF(G968=$E$2+1,0,IF(G968&lt;$E$2+1,G968,$E$2+$E$2+2-G968))</f>
        <v>12</v>
      </c>
      <c r="C968" s="12" t="str">
        <f ca="1">IF(G968=$E$2+1,D965,INDIRECT(ADDRESS(4+MOD(IF(G968&lt;$E$2+1,G968,$E$2+$E$2+2-G968)-A968+2*$E$2+1,2*$E$2+1),3)))</f>
        <v>Player 12</v>
      </c>
      <c r="D968" s="10" t="str">
        <f aca="true" ca="1" t="shared" si="26" ref="D968:D992">IF(G968=$E$2+1,$F$3,INDIRECT(ADDRESS(4+MOD(IF(G968&lt;$E$2+1,$E$2+$E$2+2-G968,G968)-A968+2*$E$2+1,2*$E$2+1),3)))</f>
        <v>Player 14</v>
      </c>
      <c r="E968" s="11"/>
      <c r="F968" s="10"/>
      <c r="G968" s="6">
        <f>1+MOD(A968+D964-2,2*$E$2+1)</f>
        <v>14</v>
      </c>
    </row>
    <row r="969" spans="1:7" s="6" customFormat="1" ht="19.5" customHeight="1">
      <c r="A969" s="10">
        <v>2</v>
      </c>
      <c r="B969" s="12">
        <f aca="true" t="shared" si="27" ref="B969:B992">IF(G969=$E$2+1,0,IF(G969&lt;$E$2+1,G969,$E$2+$E$2+2-G969))</f>
        <v>11</v>
      </c>
      <c r="C969" s="12" t="str">
        <f ca="1">IF(G969=$E$2+1,D965,INDIRECT(ADDRESS(4+MOD(IF(G969&lt;$E$2+1,G969,$E$2+$E$2+2-G969)-A969+2*$E$2+1,2*$E$2+1),3)))</f>
        <v>Player 10</v>
      </c>
      <c r="D969" s="10" t="str">
        <f ca="1" t="shared" si="26"/>
        <v>Player 14</v>
      </c>
      <c r="E969" s="11"/>
      <c r="F969" s="10"/>
      <c r="G969" s="6">
        <f>1+MOD(A969+D964-2,2*$E$2+1)</f>
        <v>15</v>
      </c>
    </row>
    <row r="970" spans="1:7" s="6" customFormat="1" ht="19.5" customHeight="1">
      <c r="A970" s="10">
        <v>3</v>
      </c>
      <c r="B970" s="12">
        <f t="shared" si="27"/>
        <v>10</v>
      </c>
      <c r="C970" s="12" t="str">
        <f ca="1">IF(G970=$E$2+1,D965,INDIRECT(ADDRESS(4+MOD(IF(G970&lt;$E$2+1,G970,$E$2+$E$2+2-G970)-A970+2*$E$2+1,2*$E$2+1),3)))</f>
        <v>Player 8</v>
      </c>
      <c r="D970" s="10" t="str">
        <f ca="1" t="shared" si="26"/>
        <v>Player 14</v>
      </c>
      <c r="E970" s="10"/>
      <c r="F970" s="10"/>
      <c r="G970" s="6">
        <f>1+MOD(A970+D964-2,2*$E$2+1)</f>
        <v>16</v>
      </c>
    </row>
    <row r="971" spans="1:7" s="6" customFormat="1" ht="19.5" customHeight="1">
      <c r="A971" s="10">
        <v>4</v>
      </c>
      <c r="B971" s="12">
        <f t="shared" si="27"/>
        <v>9</v>
      </c>
      <c r="C971" s="12" t="str">
        <f ca="1">IF(G971=$E$2+1,D965,INDIRECT(ADDRESS(4+MOD(IF(G971&lt;$E$2+1,G971,$E$2+$E$2+2-G971)-A971+2*$E$2+1,2*$E$2+1),3)))</f>
        <v>Player 6</v>
      </c>
      <c r="D971" s="10" t="str">
        <f ca="1" t="shared" si="26"/>
        <v>Player 14</v>
      </c>
      <c r="E971" s="10"/>
      <c r="F971" s="10"/>
      <c r="G971" s="6">
        <f>1+MOD(A971+D964-2,2*$E$2+1)</f>
        <v>17</v>
      </c>
    </row>
    <row r="972" spans="1:7" s="6" customFormat="1" ht="19.5" customHeight="1">
      <c r="A972" s="10">
        <v>5</v>
      </c>
      <c r="B972" s="12">
        <f t="shared" si="27"/>
        <v>8</v>
      </c>
      <c r="C972" s="12" t="str">
        <f ca="1">IF(G972=$E$2+1,D965,INDIRECT(ADDRESS(4+MOD(IF(G972&lt;$E$2+1,G972,$E$2+$E$2+2-G972)-A972+2*$E$2+1,2*$E$2+1),3)))</f>
        <v>Player 4</v>
      </c>
      <c r="D972" s="10" t="str">
        <f ca="1" t="shared" si="26"/>
        <v>Player 14</v>
      </c>
      <c r="E972" s="10"/>
      <c r="F972" s="10"/>
      <c r="G972" s="6">
        <f>1+MOD(A972+D964-2,2*$E$2+1)</f>
        <v>18</v>
      </c>
    </row>
    <row r="973" spans="1:7" s="6" customFormat="1" ht="19.5" customHeight="1">
      <c r="A973" s="10">
        <v>6</v>
      </c>
      <c r="B973" s="12">
        <f t="shared" si="27"/>
        <v>7</v>
      </c>
      <c r="C973" s="12" t="str">
        <f ca="1">IF(G973=$E$2+1,D965,INDIRECT(ADDRESS(4+MOD(IF(G973&lt;$E$2+1,G973,$E$2+$E$2+2-G973)-A973+2*$E$2+1,2*$E$2+1),3)))</f>
        <v>Player 2</v>
      </c>
      <c r="D973" s="10" t="str">
        <f ca="1" t="shared" si="26"/>
        <v>Player 14</v>
      </c>
      <c r="E973" s="10"/>
      <c r="F973" s="10"/>
      <c r="G973" s="6">
        <f>1+MOD(A973+D964-2,2*$E$2+1)</f>
        <v>19</v>
      </c>
    </row>
    <row r="974" spans="1:7" s="6" customFormat="1" ht="19.5" customHeight="1">
      <c r="A974" s="10">
        <v>7</v>
      </c>
      <c r="B974" s="12">
        <f t="shared" si="27"/>
        <v>6</v>
      </c>
      <c r="C974" s="12" t="str">
        <f ca="1">IF(G974=$E$2+1,D965,INDIRECT(ADDRESS(4+MOD(IF(G974&lt;$E$2+1,G974,$E$2+$E$2+2-G974)-A974+2*$E$2+1,2*$E$2+1),3)))</f>
        <v>Player 25 or Rest</v>
      </c>
      <c r="D974" s="10" t="str">
        <f ca="1" t="shared" si="26"/>
        <v>Player 14</v>
      </c>
      <c r="E974" s="10"/>
      <c r="F974" s="10"/>
      <c r="G974" s="6">
        <f>1+MOD(A974+D964-2,2*$E$2+1)</f>
        <v>20</v>
      </c>
    </row>
    <row r="975" spans="1:7" s="6" customFormat="1" ht="19.5" customHeight="1">
      <c r="A975" s="10">
        <v>8</v>
      </c>
      <c r="B975" s="12">
        <f t="shared" si="27"/>
        <v>5</v>
      </c>
      <c r="C975" s="12" t="str">
        <f ca="1">IF(G975=$E$2+1,D965,INDIRECT(ADDRESS(4+MOD(IF(G975&lt;$E$2+1,G975,$E$2+$E$2+2-G975)-A975+2*$E$2+1,2*$E$2+1),3)))</f>
        <v>Player 23</v>
      </c>
      <c r="D975" s="10" t="str">
        <f ca="1" t="shared" si="26"/>
        <v>Player 14</v>
      </c>
      <c r="E975" s="10"/>
      <c r="F975" s="10"/>
      <c r="G975" s="6">
        <f>1+MOD(A975+D964-2,2*$E$2+1)</f>
        <v>21</v>
      </c>
    </row>
    <row r="976" spans="1:7" s="6" customFormat="1" ht="19.5" customHeight="1">
      <c r="A976" s="10">
        <v>9</v>
      </c>
      <c r="B976" s="12">
        <f t="shared" si="27"/>
        <v>4</v>
      </c>
      <c r="C976" s="12" t="str">
        <f ca="1">IF(G976=$E$2+1,D965,INDIRECT(ADDRESS(4+MOD(IF(G976&lt;$E$2+1,G976,$E$2+$E$2+2-G976)-A976+2*$E$2+1,2*$E$2+1),3)))</f>
        <v>Player 21</v>
      </c>
      <c r="D976" s="10" t="str">
        <f ca="1" t="shared" si="26"/>
        <v>Player 14</v>
      </c>
      <c r="E976" s="10"/>
      <c r="F976" s="10"/>
      <c r="G976" s="6">
        <f>1+MOD(A976+D964-2,2*$E$2+1)</f>
        <v>22</v>
      </c>
    </row>
    <row r="977" spans="1:7" s="6" customFormat="1" ht="19.5" customHeight="1">
      <c r="A977" s="10">
        <v>10</v>
      </c>
      <c r="B977" s="12">
        <f t="shared" si="27"/>
        <v>3</v>
      </c>
      <c r="C977" s="12" t="str">
        <f ca="1">IF(G977=$E$2+1,D965,INDIRECT(ADDRESS(4+MOD(IF(G977&lt;$E$2+1,G977,$E$2+$E$2+2-G977)-A977+2*$E$2+1,2*$E$2+1),3)))</f>
        <v>Player 19</v>
      </c>
      <c r="D977" s="10" t="str">
        <f ca="1" t="shared" si="26"/>
        <v>Player 14</v>
      </c>
      <c r="E977" s="10"/>
      <c r="F977" s="10"/>
      <c r="G977" s="6">
        <f>1+MOD(A977+D964-2,2*$E$2+1)</f>
        <v>23</v>
      </c>
    </row>
    <row r="978" spans="1:7" s="6" customFormat="1" ht="19.5" customHeight="1">
      <c r="A978" s="10">
        <v>11</v>
      </c>
      <c r="B978" s="12">
        <f t="shared" si="27"/>
        <v>2</v>
      </c>
      <c r="C978" s="12" t="str">
        <f ca="1">IF(G978=$E$2+1,D965,INDIRECT(ADDRESS(4+MOD(IF(G978&lt;$E$2+1,G978,$E$2+$E$2+2-G978)-A978+2*$E$2+1,2*$E$2+1),3)))</f>
        <v>Player 17</v>
      </c>
      <c r="D978" s="10" t="str">
        <f ca="1" t="shared" si="26"/>
        <v>Player 14</v>
      </c>
      <c r="E978" s="10"/>
      <c r="F978" s="10"/>
      <c r="G978" s="6">
        <f>1+MOD(A978+D964-2,2*$E$2+1)</f>
        <v>24</v>
      </c>
    </row>
    <row r="979" spans="1:7" s="6" customFormat="1" ht="19.5" customHeight="1">
      <c r="A979" s="10">
        <v>12</v>
      </c>
      <c r="B979" s="12">
        <f t="shared" si="27"/>
        <v>1</v>
      </c>
      <c r="C979" s="12" t="str">
        <f ca="1">IF(G979=$E$2+1,D965,INDIRECT(ADDRESS(4+MOD(IF(G979&lt;$E$2+1,G979,$E$2+$E$2+2-G979)-A979+2*$E$2+1,2*$E$2+1),3)))</f>
        <v>Player 15</v>
      </c>
      <c r="D979" s="10" t="str">
        <f ca="1" t="shared" si="26"/>
        <v>Player 14</v>
      </c>
      <c r="E979" s="10"/>
      <c r="F979" s="10"/>
      <c r="G979" s="6">
        <f>1+MOD(A979+D964-2,2*$E$2+1)</f>
        <v>25</v>
      </c>
    </row>
    <row r="980" spans="1:7" s="6" customFormat="1" ht="19.5" customHeight="1">
      <c r="A980" s="10">
        <v>13</v>
      </c>
      <c r="B980" s="12">
        <f t="shared" si="27"/>
        <v>1</v>
      </c>
      <c r="C980" s="12" t="str">
        <f ca="1">IF(G980=$E$2+1,D965,INDIRECT(ADDRESS(4+MOD(IF(G980&lt;$E$2+1,G980,$E$2+$E$2+2-G980)-A980+2*$E$2+1,2*$E$2+1),3)))</f>
        <v>Player 14</v>
      </c>
      <c r="D980" s="10" t="str">
        <f ca="1" t="shared" si="26"/>
        <v>Player 13</v>
      </c>
      <c r="E980" s="10"/>
      <c r="F980" s="10"/>
      <c r="G980" s="6">
        <f>1+MOD(A980+D964-2,2*$E$2+1)</f>
        <v>1</v>
      </c>
    </row>
    <row r="981" spans="1:7" s="6" customFormat="1" ht="19.5" customHeight="1">
      <c r="A981" s="10">
        <v>14</v>
      </c>
      <c r="B981" s="12">
        <f t="shared" si="27"/>
        <v>2</v>
      </c>
      <c r="C981" s="12" t="str">
        <f ca="1">IF(G981=$E$2+1,D965,INDIRECT(ADDRESS(4+MOD(IF(G981&lt;$E$2+1,G981,$E$2+$E$2+2-G981)-A981+2*$E$2+1,2*$E$2+1),3)))</f>
        <v>Player 14</v>
      </c>
      <c r="D981" s="10" t="str">
        <f ca="1" t="shared" si="26"/>
        <v>Player 11</v>
      </c>
      <c r="E981" s="10"/>
      <c r="F981" s="10"/>
      <c r="G981" s="6">
        <f>1+MOD(A981+D964-2,2*$E$2+1)</f>
        <v>2</v>
      </c>
    </row>
    <row r="982" spans="1:7" s="6" customFormat="1" ht="19.5" customHeight="1">
      <c r="A982" s="10">
        <v>15</v>
      </c>
      <c r="B982" s="12">
        <f t="shared" si="27"/>
        <v>3</v>
      </c>
      <c r="C982" s="12" t="str">
        <f ca="1">IF(G982=$E$2+1,D965,INDIRECT(ADDRESS(4+MOD(IF(G982&lt;$E$2+1,G982,$E$2+$E$2+2-G982)-A982+2*$E$2+1,2*$E$2+1),3)))</f>
        <v>Player 14</v>
      </c>
      <c r="D982" s="10" t="str">
        <f ca="1" t="shared" si="26"/>
        <v>Player 9</v>
      </c>
      <c r="E982" s="10"/>
      <c r="F982" s="10"/>
      <c r="G982" s="6">
        <f>1+MOD(A982+D964-2,2*$E$2+1)</f>
        <v>3</v>
      </c>
    </row>
    <row r="983" spans="1:7" s="6" customFormat="1" ht="19.5" customHeight="1">
      <c r="A983" s="10">
        <v>16</v>
      </c>
      <c r="B983" s="12">
        <f t="shared" si="27"/>
        <v>4</v>
      </c>
      <c r="C983" s="12" t="str">
        <f ca="1">IF(G983=$E$2+1,D965,INDIRECT(ADDRESS(4+MOD(IF(G983&lt;$E$2+1,G983,$E$2+$E$2+2-G983)-A983+2*$E$2+1,2*$E$2+1),3)))</f>
        <v>Player 14</v>
      </c>
      <c r="D983" s="10" t="str">
        <f ca="1" t="shared" si="26"/>
        <v>Player 7</v>
      </c>
      <c r="E983" s="10"/>
      <c r="F983" s="10"/>
      <c r="G983" s="6">
        <f>1+MOD(A983+D964-2,2*$E$2+1)</f>
        <v>4</v>
      </c>
    </row>
    <row r="984" spans="1:7" s="6" customFormat="1" ht="19.5" customHeight="1">
      <c r="A984" s="10">
        <v>17</v>
      </c>
      <c r="B984" s="12">
        <f t="shared" si="27"/>
        <v>5</v>
      </c>
      <c r="C984" s="12" t="str">
        <f ca="1">IF(G984=$E$2+1,D965,INDIRECT(ADDRESS(4+MOD(IF(G984&lt;$E$2+1,G984,$E$2+$E$2+2-G984)-A984+2*$E$2+1,2*$E$2+1),3)))</f>
        <v>Player 14</v>
      </c>
      <c r="D984" s="10" t="str">
        <f ca="1" t="shared" si="26"/>
        <v>Player 5</v>
      </c>
      <c r="E984" s="10"/>
      <c r="F984" s="10"/>
      <c r="G984" s="6">
        <f>1+MOD(A984+D964-2,2*$E$2+1)</f>
        <v>5</v>
      </c>
    </row>
    <row r="985" spans="1:7" s="6" customFormat="1" ht="19.5" customHeight="1">
      <c r="A985" s="10">
        <v>18</v>
      </c>
      <c r="B985" s="12">
        <f t="shared" si="27"/>
        <v>6</v>
      </c>
      <c r="C985" s="12" t="str">
        <f ca="1">IF(G985=$E$2+1,D965,INDIRECT(ADDRESS(4+MOD(IF(G985&lt;$E$2+1,G985,$E$2+$E$2+2-G985)-A985+2*$E$2+1,2*$E$2+1),3)))</f>
        <v>Player 14</v>
      </c>
      <c r="D985" s="10" t="str">
        <f ca="1" t="shared" si="26"/>
        <v>Player 3</v>
      </c>
      <c r="E985" s="10"/>
      <c r="F985" s="10"/>
      <c r="G985" s="6">
        <f>1+MOD(A985+D964-2,2*$E$2+1)</f>
        <v>6</v>
      </c>
    </row>
    <row r="986" spans="1:7" s="6" customFormat="1" ht="19.5" customHeight="1">
      <c r="A986" s="10">
        <v>19</v>
      </c>
      <c r="B986" s="12">
        <f t="shared" si="27"/>
        <v>7</v>
      </c>
      <c r="C986" s="12" t="str">
        <f ca="1">IF(G986=$E$2+1,D965,INDIRECT(ADDRESS(4+MOD(IF(G986&lt;$E$2+1,G986,$E$2+$E$2+2-G986)-A986+2*$E$2+1,2*$E$2+1),3)))</f>
        <v>Player 14</v>
      </c>
      <c r="D986" s="10" t="str">
        <f ca="1" t="shared" si="26"/>
        <v>Player 1</v>
      </c>
      <c r="E986" s="10"/>
      <c r="F986" s="10"/>
      <c r="G986" s="6">
        <f>1+MOD(A986+D964-2,2*$E$2+1)</f>
        <v>7</v>
      </c>
    </row>
    <row r="987" spans="1:7" s="6" customFormat="1" ht="19.5" customHeight="1">
      <c r="A987" s="10">
        <v>20</v>
      </c>
      <c r="B987" s="12">
        <f t="shared" si="27"/>
        <v>8</v>
      </c>
      <c r="C987" s="12" t="str">
        <f ca="1">IF(G987=$E$2+1,D965,INDIRECT(ADDRESS(4+MOD(IF(G987&lt;$E$2+1,G987,$E$2+$E$2+2-G987)-A987+2*$E$2+1,2*$E$2+1),3)))</f>
        <v>Player 14</v>
      </c>
      <c r="D987" s="10" t="str">
        <f ca="1" t="shared" si="26"/>
        <v>Player 24</v>
      </c>
      <c r="E987" s="10"/>
      <c r="F987" s="10"/>
      <c r="G987" s="6">
        <f>1+MOD(A987+D964-2,2*$E$2+1)</f>
        <v>8</v>
      </c>
    </row>
    <row r="988" spans="1:7" s="6" customFormat="1" ht="19.5" customHeight="1">
      <c r="A988" s="10">
        <v>21</v>
      </c>
      <c r="B988" s="12">
        <f t="shared" si="27"/>
        <v>9</v>
      </c>
      <c r="C988" s="12" t="str">
        <f ca="1">IF(G988=$E$2+1,D965,INDIRECT(ADDRESS(4+MOD(IF(G988&lt;$E$2+1,G988,$E$2+$E$2+2-G988)-A988+2*$E$2+1,2*$E$2+1),3)))</f>
        <v>Player 14</v>
      </c>
      <c r="D988" s="10" t="str">
        <f ca="1" t="shared" si="26"/>
        <v>Player 22</v>
      </c>
      <c r="E988" s="10"/>
      <c r="F988" s="10"/>
      <c r="G988" s="6">
        <f>1+MOD(A988+D964-2,2*$E$2+1)</f>
        <v>9</v>
      </c>
    </row>
    <row r="989" spans="1:7" s="6" customFormat="1" ht="19.5" customHeight="1">
      <c r="A989" s="10">
        <v>22</v>
      </c>
      <c r="B989" s="12">
        <f t="shared" si="27"/>
        <v>10</v>
      </c>
      <c r="C989" s="12" t="str">
        <f ca="1">IF(G989=$E$2+1,D965,INDIRECT(ADDRESS(4+MOD(IF(G989&lt;$E$2+1,G989,$E$2+$E$2+2-G989)-A989+2*$E$2+1,2*$E$2+1),3)))</f>
        <v>Player 14</v>
      </c>
      <c r="D989" s="10" t="str">
        <f ca="1" t="shared" si="26"/>
        <v>Player 20</v>
      </c>
      <c r="E989" s="10"/>
      <c r="F989" s="10"/>
      <c r="G989" s="6">
        <f>1+MOD(A989+D964-2,2*$E$2+1)</f>
        <v>10</v>
      </c>
    </row>
    <row r="990" spans="1:7" s="6" customFormat="1" ht="19.5" customHeight="1">
      <c r="A990" s="10">
        <v>23</v>
      </c>
      <c r="B990" s="12">
        <f t="shared" si="27"/>
        <v>11</v>
      </c>
      <c r="C990" s="12" t="str">
        <f ca="1">IF(G990=$E$2+1,D965,INDIRECT(ADDRESS(4+MOD(IF(G990&lt;$E$2+1,G990,$E$2+$E$2+2-G990)-A990+2*$E$2+1,2*$E$2+1),3)))</f>
        <v>Player 14</v>
      </c>
      <c r="D990" s="10" t="str">
        <f ca="1" t="shared" si="26"/>
        <v>Player 18</v>
      </c>
      <c r="E990" s="10"/>
      <c r="F990" s="10"/>
      <c r="G990" s="6">
        <f>1+MOD(A990+D964-2,2*$E$2+1)</f>
        <v>11</v>
      </c>
    </row>
    <row r="991" spans="1:7" s="6" customFormat="1" ht="19.5" customHeight="1">
      <c r="A991" s="10">
        <v>24</v>
      </c>
      <c r="B991" s="12">
        <f t="shared" si="27"/>
        <v>12</v>
      </c>
      <c r="C991" s="12" t="str">
        <f ca="1">IF(G991=$E$2+1,D965,INDIRECT(ADDRESS(4+MOD(IF(G991&lt;$E$2+1,G991,$E$2+$E$2+2-G991)-A991+2*$E$2+1,2*$E$2+1),3)))</f>
        <v>Player 14</v>
      </c>
      <c r="D991" s="10" t="str">
        <f ca="1" t="shared" si="26"/>
        <v>Player 16</v>
      </c>
      <c r="E991" s="10"/>
      <c r="F991" s="10"/>
      <c r="G991" s="6">
        <f>1+MOD(A991+D964-2,2*$E$2+1)</f>
        <v>12</v>
      </c>
    </row>
    <row r="992" spans="1:7" s="6" customFormat="1" ht="19.5" customHeight="1">
      <c r="A992" s="10">
        <v>25</v>
      </c>
      <c r="B992" s="12">
        <f t="shared" si="27"/>
        <v>0</v>
      </c>
      <c r="C992" s="12" t="str">
        <f ca="1">IF(G992=$E$2+1,D965,INDIRECT(ADDRESS(4+MOD(IF(G992&lt;$E$2+1,G992,$E$2+$E$2+2-G992)-A992+2*$E$2+1,2*$E$2+1),3)))</f>
        <v>Player 14</v>
      </c>
      <c r="D992" s="10" t="str">
        <f ca="1" t="shared" si="26"/>
        <v>Rest</v>
      </c>
      <c r="E992" s="10"/>
      <c r="F992" s="10"/>
      <c r="G992" s="6">
        <f>1+MOD(A992+D964-2,2*$E$2+1)</f>
        <v>13</v>
      </c>
    </row>
    <row r="993" s="6" customFormat="1" ht="19.5" customHeight="1">
      <c r="F993" s="7"/>
    </row>
    <row r="994" s="6" customFormat="1" ht="19.5" customHeight="1">
      <c r="F994" s="7"/>
    </row>
    <row r="995" s="6" customFormat="1" ht="19.5" customHeight="1">
      <c r="F995" s="7"/>
    </row>
    <row r="996" s="6" customFormat="1" ht="19.5" customHeight="1">
      <c r="F996" s="7"/>
    </row>
    <row r="997" spans="1:4" s="6" customFormat="1" ht="19.5" customHeight="1">
      <c r="A997" s="6" t="s">
        <v>38</v>
      </c>
      <c r="C997" s="8" t="s">
        <v>39</v>
      </c>
      <c r="D997" s="9">
        <v>15</v>
      </c>
    </row>
    <row r="998" spans="3:4" s="6" customFormat="1" ht="19.5" customHeight="1">
      <c r="C998" s="8" t="s">
        <v>40</v>
      </c>
      <c r="D998" s="9" t="str">
        <f ca="1">INDIRECT(ADDRESS(3+D997,3))</f>
        <v>Player 15</v>
      </c>
    </row>
    <row r="999" s="6" customFormat="1" ht="19.5" customHeight="1"/>
    <row r="1000" spans="1:7" s="6" customFormat="1" ht="19.5" customHeight="1">
      <c r="A1000" s="10" t="s">
        <v>43</v>
      </c>
      <c r="B1000" s="17" t="s">
        <v>5</v>
      </c>
      <c r="C1000" s="12" t="s">
        <v>11</v>
      </c>
      <c r="D1000" s="10" t="s">
        <v>10</v>
      </c>
      <c r="E1000" s="11" t="s">
        <v>3</v>
      </c>
      <c r="F1000" s="10" t="s">
        <v>4</v>
      </c>
      <c r="G1000" s="6" t="s">
        <v>41</v>
      </c>
    </row>
    <row r="1001" spans="1:7" s="6" customFormat="1" ht="19.5" customHeight="1">
      <c r="A1001" s="10">
        <v>1</v>
      </c>
      <c r="B1001" s="12">
        <f>IF(G1001=$E$2+1,0,IF(G1001&lt;$E$2+1,G1001,$E$2+$E$2+2-G1001))</f>
        <v>11</v>
      </c>
      <c r="C1001" s="12" t="str">
        <f ca="1">IF(G1001=$E$2+1,D998,INDIRECT(ADDRESS(4+MOD(IF(G1001&lt;$E$2+1,G1001,$E$2+$E$2+2-G1001)-A1001+2*$E$2+1,2*$E$2+1),3)))</f>
        <v>Player 11</v>
      </c>
      <c r="D1001" s="10" t="str">
        <f aca="true" ca="1" t="shared" si="28" ref="D1001:D1025">IF(G1001=$E$2+1,$F$3,INDIRECT(ADDRESS(4+MOD(IF(G1001&lt;$E$2+1,$E$2+$E$2+2-G1001,G1001)-A1001+2*$E$2+1,2*$E$2+1),3)))</f>
        <v>Player 15</v>
      </c>
      <c r="E1001" s="11"/>
      <c r="F1001" s="10"/>
      <c r="G1001" s="6">
        <f>1+MOD(A1001+D997-2,2*$E$2+1)</f>
        <v>15</v>
      </c>
    </row>
    <row r="1002" spans="1:7" s="6" customFormat="1" ht="19.5" customHeight="1">
      <c r="A1002" s="10">
        <v>2</v>
      </c>
      <c r="B1002" s="12">
        <f aca="true" t="shared" si="29" ref="B1002:B1025">IF(G1002=$E$2+1,0,IF(G1002&lt;$E$2+1,G1002,$E$2+$E$2+2-G1002))</f>
        <v>10</v>
      </c>
      <c r="C1002" s="12" t="str">
        <f ca="1">IF(G1002=$E$2+1,D998,INDIRECT(ADDRESS(4+MOD(IF(G1002&lt;$E$2+1,G1002,$E$2+$E$2+2-G1002)-A1002+2*$E$2+1,2*$E$2+1),3)))</f>
        <v>Player 9</v>
      </c>
      <c r="D1002" s="10" t="str">
        <f ca="1" t="shared" si="28"/>
        <v>Player 15</v>
      </c>
      <c r="E1002" s="11"/>
      <c r="F1002" s="10"/>
      <c r="G1002" s="6">
        <f>1+MOD(A1002+D997-2,2*$E$2+1)</f>
        <v>16</v>
      </c>
    </row>
    <row r="1003" spans="1:7" s="6" customFormat="1" ht="19.5" customHeight="1">
      <c r="A1003" s="10">
        <v>3</v>
      </c>
      <c r="B1003" s="12">
        <f t="shared" si="29"/>
        <v>9</v>
      </c>
      <c r="C1003" s="12" t="str">
        <f ca="1">IF(G1003=$E$2+1,D998,INDIRECT(ADDRESS(4+MOD(IF(G1003&lt;$E$2+1,G1003,$E$2+$E$2+2-G1003)-A1003+2*$E$2+1,2*$E$2+1),3)))</f>
        <v>Player 7</v>
      </c>
      <c r="D1003" s="10" t="str">
        <f ca="1" t="shared" si="28"/>
        <v>Player 15</v>
      </c>
      <c r="E1003" s="10"/>
      <c r="F1003" s="10"/>
      <c r="G1003" s="6">
        <f>1+MOD(A1003+D997-2,2*$E$2+1)</f>
        <v>17</v>
      </c>
    </row>
    <row r="1004" spans="1:7" s="6" customFormat="1" ht="19.5" customHeight="1">
      <c r="A1004" s="10">
        <v>4</v>
      </c>
      <c r="B1004" s="12">
        <f t="shared" si="29"/>
        <v>8</v>
      </c>
      <c r="C1004" s="12" t="str">
        <f ca="1">IF(G1004=$E$2+1,D998,INDIRECT(ADDRESS(4+MOD(IF(G1004&lt;$E$2+1,G1004,$E$2+$E$2+2-G1004)-A1004+2*$E$2+1,2*$E$2+1),3)))</f>
        <v>Player 5</v>
      </c>
      <c r="D1004" s="10" t="str">
        <f ca="1" t="shared" si="28"/>
        <v>Player 15</v>
      </c>
      <c r="E1004" s="10"/>
      <c r="F1004" s="10"/>
      <c r="G1004" s="6">
        <f>1+MOD(A1004+D997-2,2*$E$2+1)</f>
        <v>18</v>
      </c>
    </row>
    <row r="1005" spans="1:7" s="6" customFormat="1" ht="19.5" customHeight="1">
      <c r="A1005" s="10">
        <v>5</v>
      </c>
      <c r="B1005" s="12">
        <f t="shared" si="29"/>
        <v>7</v>
      </c>
      <c r="C1005" s="12" t="str">
        <f ca="1">IF(G1005=$E$2+1,D998,INDIRECT(ADDRESS(4+MOD(IF(G1005&lt;$E$2+1,G1005,$E$2+$E$2+2-G1005)-A1005+2*$E$2+1,2*$E$2+1),3)))</f>
        <v>Player 3</v>
      </c>
      <c r="D1005" s="10" t="str">
        <f ca="1" t="shared" si="28"/>
        <v>Player 15</v>
      </c>
      <c r="E1005" s="10"/>
      <c r="F1005" s="10"/>
      <c r="G1005" s="6">
        <f>1+MOD(A1005+D997-2,2*$E$2+1)</f>
        <v>19</v>
      </c>
    </row>
    <row r="1006" spans="1:7" s="6" customFormat="1" ht="19.5" customHeight="1">
      <c r="A1006" s="10">
        <v>6</v>
      </c>
      <c r="B1006" s="12">
        <f t="shared" si="29"/>
        <v>6</v>
      </c>
      <c r="C1006" s="12" t="str">
        <f ca="1">IF(G1006=$E$2+1,D998,INDIRECT(ADDRESS(4+MOD(IF(G1006&lt;$E$2+1,G1006,$E$2+$E$2+2-G1006)-A1006+2*$E$2+1,2*$E$2+1),3)))</f>
        <v>Player 1</v>
      </c>
      <c r="D1006" s="10" t="str">
        <f ca="1" t="shared" si="28"/>
        <v>Player 15</v>
      </c>
      <c r="E1006" s="10"/>
      <c r="F1006" s="10"/>
      <c r="G1006" s="6">
        <f>1+MOD(A1006+D997-2,2*$E$2+1)</f>
        <v>20</v>
      </c>
    </row>
    <row r="1007" spans="1:7" s="6" customFormat="1" ht="19.5" customHeight="1">
      <c r="A1007" s="10">
        <v>7</v>
      </c>
      <c r="B1007" s="12">
        <f t="shared" si="29"/>
        <v>5</v>
      </c>
      <c r="C1007" s="12" t="str">
        <f ca="1">IF(G1007=$E$2+1,D998,INDIRECT(ADDRESS(4+MOD(IF(G1007&lt;$E$2+1,G1007,$E$2+$E$2+2-G1007)-A1007+2*$E$2+1,2*$E$2+1),3)))</f>
        <v>Player 24</v>
      </c>
      <c r="D1007" s="10" t="str">
        <f ca="1" t="shared" si="28"/>
        <v>Player 15</v>
      </c>
      <c r="E1007" s="10"/>
      <c r="F1007" s="10"/>
      <c r="G1007" s="6">
        <f>1+MOD(A1007+D997-2,2*$E$2+1)</f>
        <v>21</v>
      </c>
    </row>
    <row r="1008" spans="1:7" s="6" customFormat="1" ht="19.5" customHeight="1">
      <c r="A1008" s="10">
        <v>8</v>
      </c>
      <c r="B1008" s="12">
        <f t="shared" si="29"/>
        <v>4</v>
      </c>
      <c r="C1008" s="12" t="str">
        <f ca="1">IF(G1008=$E$2+1,D998,INDIRECT(ADDRESS(4+MOD(IF(G1008&lt;$E$2+1,G1008,$E$2+$E$2+2-G1008)-A1008+2*$E$2+1,2*$E$2+1),3)))</f>
        <v>Player 22</v>
      </c>
      <c r="D1008" s="10" t="str">
        <f ca="1" t="shared" si="28"/>
        <v>Player 15</v>
      </c>
      <c r="E1008" s="10"/>
      <c r="F1008" s="10"/>
      <c r="G1008" s="6">
        <f>1+MOD(A1008+D997-2,2*$E$2+1)</f>
        <v>22</v>
      </c>
    </row>
    <row r="1009" spans="1:7" s="6" customFormat="1" ht="19.5" customHeight="1">
      <c r="A1009" s="10">
        <v>9</v>
      </c>
      <c r="B1009" s="12">
        <f t="shared" si="29"/>
        <v>3</v>
      </c>
      <c r="C1009" s="12" t="str">
        <f ca="1">IF(G1009=$E$2+1,D998,INDIRECT(ADDRESS(4+MOD(IF(G1009&lt;$E$2+1,G1009,$E$2+$E$2+2-G1009)-A1009+2*$E$2+1,2*$E$2+1),3)))</f>
        <v>Player 20</v>
      </c>
      <c r="D1009" s="10" t="str">
        <f ca="1" t="shared" si="28"/>
        <v>Player 15</v>
      </c>
      <c r="E1009" s="10"/>
      <c r="F1009" s="10"/>
      <c r="G1009" s="6">
        <f>1+MOD(A1009+D997-2,2*$E$2+1)</f>
        <v>23</v>
      </c>
    </row>
    <row r="1010" spans="1:7" s="6" customFormat="1" ht="19.5" customHeight="1">
      <c r="A1010" s="10">
        <v>10</v>
      </c>
      <c r="B1010" s="12">
        <f t="shared" si="29"/>
        <v>2</v>
      </c>
      <c r="C1010" s="12" t="str">
        <f ca="1">IF(G1010=$E$2+1,D998,INDIRECT(ADDRESS(4+MOD(IF(G1010&lt;$E$2+1,G1010,$E$2+$E$2+2-G1010)-A1010+2*$E$2+1,2*$E$2+1),3)))</f>
        <v>Player 18</v>
      </c>
      <c r="D1010" s="10" t="str">
        <f ca="1" t="shared" si="28"/>
        <v>Player 15</v>
      </c>
      <c r="E1010" s="10"/>
      <c r="F1010" s="10"/>
      <c r="G1010" s="6">
        <f>1+MOD(A1010+D997-2,2*$E$2+1)</f>
        <v>24</v>
      </c>
    </row>
    <row r="1011" spans="1:7" s="6" customFormat="1" ht="19.5" customHeight="1">
      <c r="A1011" s="10">
        <v>11</v>
      </c>
      <c r="B1011" s="12">
        <f t="shared" si="29"/>
        <v>1</v>
      </c>
      <c r="C1011" s="12" t="str">
        <f ca="1">IF(G1011=$E$2+1,D998,INDIRECT(ADDRESS(4+MOD(IF(G1011&lt;$E$2+1,G1011,$E$2+$E$2+2-G1011)-A1011+2*$E$2+1,2*$E$2+1),3)))</f>
        <v>Player 16</v>
      </c>
      <c r="D1011" s="10" t="str">
        <f ca="1" t="shared" si="28"/>
        <v>Player 15</v>
      </c>
      <c r="E1011" s="10"/>
      <c r="F1011" s="10"/>
      <c r="G1011" s="6">
        <f>1+MOD(A1011+D997-2,2*$E$2+1)</f>
        <v>25</v>
      </c>
    </row>
    <row r="1012" spans="1:7" s="6" customFormat="1" ht="19.5" customHeight="1">
      <c r="A1012" s="10">
        <v>12</v>
      </c>
      <c r="B1012" s="12">
        <f t="shared" si="29"/>
        <v>1</v>
      </c>
      <c r="C1012" s="12" t="str">
        <f ca="1">IF(G1012=$E$2+1,D998,INDIRECT(ADDRESS(4+MOD(IF(G1012&lt;$E$2+1,G1012,$E$2+$E$2+2-G1012)-A1012+2*$E$2+1,2*$E$2+1),3)))</f>
        <v>Player 15</v>
      </c>
      <c r="D1012" s="10" t="str">
        <f ca="1" t="shared" si="28"/>
        <v>Player 14</v>
      </c>
      <c r="E1012" s="10"/>
      <c r="F1012" s="10"/>
      <c r="G1012" s="6">
        <f>1+MOD(A1012+D997-2,2*$E$2+1)</f>
        <v>1</v>
      </c>
    </row>
    <row r="1013" spans="1:7" s="6" customFormat="1" ht="19.5" customHeight="1">
      <c r="A1013" s="10">
        <v>13</v>
      </c>
      <c r="B1013" s="12">
        <f t="shared" si="29"/>
        <v>2</v>
      </c>
      <c r="C1013" s="12" t="str">
        <f ca="1">IF(G1013=$E$2+1,D998,INDIRECT(ADDRESS(4+MOD(IF(G1013&lt;$E$2+1,G1013,$E$2+$E$2+2-G1013)-A1013+2*$E$2+1,2*$E$2+1),3)))</f>
        <v>Player 15</v>
      </c>
      <c r="D1013" s="10" t="str">
        <f ca="1" t="shared" si="28"/>
        <v>Player 12</v>
      </c>
      <c r="E1013" s="10"/>
      <c r="F1013" s="10"/>
      <c r="G1013" s="6">
        <f>1+MOD(A1013+D997-2,2*$E$2+1)</f>
        <v>2</v>
      </c>
    </row>
    <row r="1014" spans="1:7" s="6" customFormat="1" ht="19.5" customHeight="1">
      <c r="A1014" s="10">
        <v>14</v>
      </c>
      <c r="B1014" s="12">
        <f t="shared" si="29"/>
        <v>3</v>
      </c>
      <c r="C1014" s="12" t="str">
        <f ca="1">IF(G1014=$E$2+1,D998,INDIRECT(ADDRESS(4+MOD(IF(G1014&lt;$E$2+1,G1014,$E$2+$E$2+2-G1014)-A1014+2*$E$2+1,2*$E$2+1),3)))</f>
        <v>Player 15</v>
      </c>
      <c r="D1014" s="10" t="str">
        <f ca="1" t="shared" si="28"/>
        <v>Player 10</v>
      </c>
      <c r="E1014" s="10"/>
      <c r="F1014" s="10"/>
      <c r="G1014" s="6">
        <f>1+MOD(A1014+D997-2,2*$E$2+1)</f>
        <v>3</v>
      </c>
    </row>
    <row r="1015" spans="1:7" s="6" customFormat="1" ht="19.5" customHeight="1">
      <c r="A1015" s="10">
        <v>15</v>
      </c>
      <c r="B1015" s="12">
        <f t="shared" si="29"/>
        <v>4</v>
      </c>
      <c r="C1015" s="12" t="str">
        <f ca="1">IF(G1015=$E$2+1,D998,INDIRECT(ADDRESS(4+MOD(IF(G1015&lt;$E$2+1,G1015,$E$2+$E$2+2-G1015)-A1015+2*$E$2+1,2*$E$2+1),3)))</f>
        <v>Player 15</v>
      </c>
      <c r="D1015" s="10" t="str">
        <f ca="1" t="shared" si="28"/>
        <v>Player 8</v>
      </c>
      <c r="E1015" s="10"/>
      <c r="F1015" s="10"/>
      <c r="G1015" s="6">
        <f>1+MOD(A1015+D997-2,2*$E$2+1)</f>
        <v>4</v>
      </c>
    </row>
    <row r="1016" spans="1:7" s="6" customFormat="1" ht="19.5" customHeight="1">
      <c r="A1016" s="10">
        <v>16</v>
      </c>
      <c r="B1016" s="12">
        <f t="shared" si="29"/>
        <v>5</v>
      </c>
      <c r="C1016" s="12" t="str">
        <f ca="1">IF(G1016=$E$2+1,D998,INDIRECT(ADDRESS(4+MOD(IF(G1016&lt;$E$2+1,G1016,$E$2+$E$2+2-G1016)-A1016+2*$E$2+1,2*$E$2+1),3)))</f>
        <v>Player 15</v>
      </c>
      <c r="D1016" s="10" t="str">
        <f ca="1" t="shared" si="28"/>
        <v>Player 6</v>
      </c>
      <c r="E1016" s="10"/>
      <c r="F1016" s="10"/>
      <c r="G1016" s="6">
        <f>1+MOD(A1016+D997-2,2*$E$2+1)</f>
        <v>5</v>
      </c>
    </row>
    <row r="1017" spans="1:7" s="6" customFormat="1" ht="19.5" customHeight="1">
      <c r="A1017" s="10">
        <v>17</v>
      </c>
      <c r="B1017" s="12">
        <f t="shared" si="29"/>
        <v>6</v>
      </c>
      <c r="C1017" s="12" t="str">
        <f ca="1">IF(G1017=$E$2+1,D998,INDIRECT(ADDRESS(4+MOD(IF(G1017&lt;$E$2+1,G1017,$E$2+$E$2+2-G1017)-A1017+2*$E$2+1,2*$E$2+1),3)))</f>
        <v>Player 15</v>
      </c>
      <c r="D1017" s="10" t="str">
        <f ca="1" t="shared" si="28"/>
        <v>Player 4</v>
      </c>
      <c r="E1017" s="10"/>
      <c r="F1017" s="10"/>
      <c r="G1017" s="6">
        <f>1+MOD(A1017+D997-2,2*$E$2+1)</f>
        <v>6</v>
      </c>
    </row>
    <row r="1018" spans="1:7" s="6" customFormat="1" ht="19.5" customHeight="1">
      <c r="A1018" s="10">
        <v>18</v>
      </c>
      <c r="B1018" s="12">
        <f t="shared" si="29"/>
        <v>7</v>
      </c>
      <c r="C1018" s="12" t="str">
        <f ca="1">IF(G1018=$E$2+1,D998,INDIRECT(ADDRESS(4+MOD(IF(G1018&lt;$E$2+1,G1018,$E$2+$E$2+2-G1018)-A1018+2*$E$2+1,2*$E$2+1),3)))</f>
        <v>Player 15</v>
      </c>
      <c r="D1018" s="10" t="str">
        <f ca="1" t="shared" si="28"/>
        <v>Player 2</v>
      </c>
      <c r="E1018" s="10"/>
      <c r="F1018" s="10"/>
      <c r="G1018" s="6">
        <f>1+MOD(A1018+D997-2,2*$E$2+1)</f>
        <v>7</v>
      </c>
    </row>
    <row r="1019" spans="1:7" s="6" customFormat="1" ht="19.5" customHeight="1">
      <c r="A1019" s="10">
        <v>19</v>
      </c>
      <c r="B1019" s="12">
        <f t="shared" si="29"/>
        <v>8</v>
      </c>
      <c r="C1019" s="12" t="str">
        <f ca="1">IF(G1019=$E$2+1,D998,INDIRECT(ADDRESS(4+MOD(IF(G1019&lt;$E$2+1,G1019,$E$2+$E$2+2-G1019)-A1019+2*$E$2+1,2*$E$2+1),3)))</f>
        <v>Player 15</v>
      </c>
      <c r="D1019" s="10" t="str">
        <f ca="1" t="shared" si="28"/>
        <v>Player 25 or Rest</v>
      </c>
      <c r="E1019" s="10"/>
      <c r="F1019" s="10"/>
      <c r="G1019" s="6">
        <f>1+MOD(A1019+D997-2,2*$E$2+1)</f>
        <v>8</v>
      </c>
    </row>
    <row r="1020" spans="1:7" s="6" customFormat="1" ht="19.5" customHeight="1">
      <c r="A1020" s="10">
        <v>20</v>
      </c>
      <c r="B1020" s="12">
        <f t="shared" si="29"/>
        <v>9</v>
      </c>
      <c r="C1020" s="12" t="str">
        <f ca="1">IF(G1020=$E$2+1,D998,INDIRECT(ADDRESS(4+MOD(IF(G1020&lt;$E$2+1,G1020,$E$2+$E$2+2-G1020)-A1020+2*$E$2+1,2*$E$2+1),3)))</f>
        <v>Player 15</v>
      </c>
      <c r="D1020" s="10" t="str">
        <f ca="1" t="shared" si="28"/>
        <v>Player 23</v>
      </c>
      <c r="E1020" s="10"/>
      <c r="F1020" s="10"/>
      <c r="G1020" s="6">
        <f>1+MOD(A1020+D997-2,2*$E$2+1)</f>
        <v>9</v>
      </c>
    </row>
    <row r="1021" spans="1:7" s="6" customFormat="1" ht="19.5" customHeight="1">
      <c r="A1021" s="10">
        <v>21</v>
      </c>
      <c r="B1021" s="12">
        <f t="shared" si="29"/>
        <v>10</v>
      </c>
      <c r="C1021" s="12" t="str">
        <f ca="1">IF(G1021=$E$2+1,D998,INDIRECT(ADDRESS(4+MOD(IF(G1021&lt;$E$2+1,G1021,$E$2+$E$2+2-G1021)-A1021+2*$E$2+1,2*$E$2+1),3)))</f>
        <v>Player 15</v>
      </c>
      <c r="D1021" s="10" t="str">
        <f ca="1" t="shared" si="28"/>
        <v>Player 21</v>
      </c>
      <c r="E1021" s="10"/>
      <c r="F1021" s="10"/>
      <c r="G1021" s="6">
        <f>1+MOD(A1021+D997-2,2*$E$2+1)</f>
        <v>10</v>
      </c>
    </row>
    <row r="1022" spans="1:7" s="6" customFormat="1" ht="19.5" customHeight="1">
      <c r="A1022" s="10">
        <v>22</v>
      </c>
      <c r="B1022" s="12">
        <f t="shared" si="29"/>
        <v>11</v>
      </c>
      <c r="C1022" s="12" t="str">
        <f ca="1">IF(G1022=$E$2+1,D998,INDIRECT(ADDRESS(4+MOD(IF(G1022&lt;$E$2+1,G1022,$E$2+$E$2+2-G1022)-A1022+2*$E$2+1,2*$E$2+1),3)))</f>
        <v>Player 15</v>
      </c>
      <c r="D1022" s="10" t="str">
        <f ca="1" t="shared" si="28"/>
        <v>Player 19</v>
      </c>
      <c r="E1022" s="10"/>
      <c r="F1022" s="10"/>
      <c r="G1022" s="6">
        <f>1+MOD(A1022+D997-2,2*$E$2+1)</f>
        <v>11</v>
      </c>
    </row>
    <row r="1023" spans="1:7" s="6" customFormat="1" ht="19.5" customHeight="1">
      <c r="A1023" s="10">
        <v>23</v>
      </c>
      <c r="B1023" s="12">
        <f t="shared" si="29"/>
        <v>12</v>
      </c>
      <c r="C1023" s="12" t="str">
        <f ca="1">IF(G1023=$E$2+1,D998,INDIRECT(ADDRESS(4+MOD(IF(G1023&lt;$E$2+1,G1023,$E$2+$E$2+2-G1023)-A1023+2*$E$2+1,2*$E$2+1),3)))</f>
        <v>Player 15</v>
      </c>
      <c r="D1023" s="10" t="str">
        <f ca="1" t="shared" si="28"/>
        <v>Player 17</v>
      </c>
      <c r="E1023" s="10"/>
      <c r="F1023" s="10"/>
      <c r="G1023" s="6">
        <f>1+MOD(A1023+D997-2,2*$E$2+1)</f>
        <v>12</v>
      </c>
    </row>
    <row r="1024" spans="1:7" s="6" customFormat="1" ht="19.5" customHeight="1">
      <c r="A1024" s="10">
        <v>24</v>
      </c>
      <c r="B1024" s="12">
        <f t="shared" si="29"/>
        <v>0</v>
      </c>
      <c r="C1024" s="12" t="str">
        <f ca="1">IF(G1024=$E$2+1,D998,INDIRECT(ADDRESS(4+MOD(IF(G1024&lt;$E$2+1,G1024,$E$2+$E$2+2-G1024)-A1024+2*$E$2+1,2*$E$2+1),3)))</f>
        <v>Player 15</v>
      </c>
      <c r="D1024" s="10" t="str">
        <f ca="1" t="shared" si="28"/>
        <v>Rest</v>
      </c>
      <c r="E1024" s="10"/>
      <c r="F1024" s="10"/>
      <c r="G1024" s="6">
        <f>1+MOD(A1024+D997-2,2*$E$2+1)</f>
        <v>13</v>
      </c>
    </row>
    <row r="1025" spans="1:7" s="6" customFormat="1" ht="19.5" customHeight="1">
      <c r="A1025" s="10">
        <v>25</v>
      </c>
      <c r="B1025" s="12">
        <f t="shared" si="29"/>
        <v>12</v>
      </c>
      <c r="C1025" s="12" t="str">
        <f ca="1">IF(G1025=$E$2+1,D998,INDIRECT(ADDRESS(4+MOD(IF(G1025&lt;$E$2+1,G1025,$E$2+$E$2+2-G1025)-A1025+2*$E$2+1,2*$E$2+1),3)))</f>
        <v>Player 13</v>
      </c>
      <c r="D1025" s="10" t="str">
        <f ca="1" t="shared" si="28"/>
        <v>Player 15</v>
      </c>
      <c r="E1025" s="10"/>
      <c r="F1025" s="10"/>
      <c r="G1025" s="6">
        <f>1+MOD(A1025+D997-2,2*$E$2+1)</f>
        <v>14</v>
      </c>
    </row>
    <row r="1026" s="6" customFormat="1" ht="19.5" customHeight="1">
      <c r="F1026" s="7"/>
    </row>
    <row r="1027" s="6" customFormat="1" ht="19.5" customHeight="1">
      <c r="F1027" s="7"/>
    </row>
    <row r="1028" s="6" customFormat="1" ht="19.5" customHeight="1">
      <c r="F1028" s="7"/>
    </row>
    <row r="1029" s="6" customFormat="1" ht="19.5" customHeight="1">
      <c r="F1029" s="7"/>
    </row>
    <row r="1030" spans="1:4" s="6" customFormat="1" ht="19.5" customHeight="1">
      <c r="A1030" s="6" t="s">
        <v>38</v>
      </c>
      <c r="C1030" s="8" t="s">
        <v>39</v>
      </c>
      <c r="D1030" s="9">
        <v>16</v>
      </c>
    </row>
    <row r="1031" spans="3:4" s="6" customFormat="1" ht="19.5" customHeight="1">
      <c r="C1031" s="8" t="s">
        <v>40</v>
      </c>
      <c r="D1031" s="9" t="str">
        <f ca="1">INDIRECT(ADDRESS(3+D1030,3))</f>
        <v>Player 16</v>
      </c>
    </row>
    <row r="1032" s="6" customFormat="1" ht="19.5" customHeight="1"/>
    <row r="1033" spans="1:7" s="6" customFormat="1" ht="19.5" customHeight="1">
      <c r="A1033" s="10" t="s">
        <v>43</v>
      </c>
      <c r="B1033" s="17" t="s">
        <v>5</v>
      </c>
      <c r="C1033" s="12" t="s">
        <v>11</v>
      </c>
      <c r="D1033" s="10" t="s">
        <v>10</v>
      </c>
      <c r="E1033" s="11" t="s">
        <v>3</v>
      </c>
      <c r="F1033" s="10" t="s">
        <v>4</v>
      </c>
      <c r="G1033" s="6" t="s">
        <v>41</v>
      </c>
    </row>
    <row r="1034" spans="1:7" s="6" customFormat="1" ht="19.5" customHeight="1">
      <c r="A1034" s="10">
        <v>1</v>
      </c>
      <c r="B1034" s="12">
        <f>IF(G1034=$E$2+1,0,IF(G1034&lt;$E$2+1,G1034,$E$2+$E$2+2-G1034))</f>
        <v>10</v>
      </c>
      <c r="C1034" s="12" t="str">
        <f ca="1">IF(G1034=$E$2+1,D1031,INDIRECT(ADDRESS(4+MOD(IF(G1034&lt;$E$2+1,G1034,$E$2+$E$2+2-G1034)-A1034+2*$E$2+1,2*$E$2+1),3)))</f>
        <v>Player 10</v>
      </c>
      <c r="D1034" s="10" t="str">
        <f aca="true" ca="1" t="shared" si="30" ref="D1034:D1058">IF(G1034=$E$2+1,$F$3,INDIRECT(ADDRESS(4+MOD(IF(G1034&lt;$E$2+1,$E$2+$E$2+2-G1034,G1034)-A1034+2*$E$2+1,2*$E$2+1),3)))</f>
        <v>Player 16</v>
      </c>
      <c r="E1034" s="11"/>
      <c r="F1034" s="10"/>
      <c r="G1034" s="6">
        <f>1+MOD(A1034+D1030-2,2*$E$2+1)</f>
        <v>16</v>
      </c>
    </row>
    <row r="1035" spans="1:7" s="6" customFormat="1" ht="19.5" customHeight="1">
      <c r="A1035" s="10">
        <v>2</v>
      </c>
      <c r="B1035" s="12">
        <f aca="true" t="shared" si="31" ref="B1035:B1058">IF(G1035=$E$2+1,0,IF(G1035&lt;$E$2+1,G1035,$E$2+$E$2+2-G1035))</f>
        <v>9</v>
      </c>
      <c r="C1035" s="12" t="str">
        <f ca="1">IF(G1035=$E$2+1,D1031,INDIRECT(ADDRESS(4+MOD(IF(G1035&lt;$E$2+1,G1035,$E$2+$E$2+2-G1035)-A1035+2*$E$2+1,2*$E$2+1),3)))</f>
        <v>Player 8</v>
      </c>
      <c r="D1035" s="10" t="str">
        <f ca="1" t="shared" si="30"/>
        <v>Player 16</v>
      </c>
      <c r="E1035" s="11"/>
      <c r="F1035" s="10"/>
      <c r="G1035" s="6">
        <f>1+MOD(A1035+D1030-2,2*$E$2+1)</f>
        <v>17</v>
      </c>
    </row>
    <row r="1036" spans="1:7" s="6" customFormat="1" ht="19.5" customHeight="1">
      <c r="A1036" s="10">
        <v>3</v>
      </c>
      <c r="B1036" s="12">
        <f t="shared" si="31"/>
        <v>8</v>
      </c>
      <c r="C1036" s="12" t="str">
        <f ca="1">IF(G1036=$E$2+1,D1031,INDIRECT(ADDRESS(4+MOD(IF(G1036&lt;$E$2+1,G1036,$E$2+$E$2+2-G1036)-A1036+2*$E$2+1,2*$E$2+1),3)))</f>
        <v>Player 6</v>
      </c>
      <c r="D1036" s="10" t="str">
        <f ca="1" t="shared" si="30"/>
        <v>Player 16</v>
      </c>
      <c r="E1036" s="10"/>
      <c r="F1036" s="10"/>
      <c r="G1036" s="6">
        <f>1+MOD(A1036+D1030-2,2*$E$2+1)</f>
        <v>18</v>
      </c>
    </row>
    <row r="1037" spans="1:7" s="6" customFormat="1" ht="19.5" customHeight="1">
      <c r="A1037" s="10">
        <v>4</v>
      </c>
      <c r="B1037" s="12">
        <f t="shared" si="31"/>
        <v>7</v>
      </c>
      <c r="C1037" s="12" t="str">
        <f ca="1">IF(G1037=$E$2+1,D1031,INDIRECT(ADDRESS(4+MOD(IF(G1037&lt;$E$2+1,G1037,$E$2+$E$2+2-G1037)-A1037+2*$E$2+1,2*$E$2+1),3)))</f>
        <v>Player 4</v>
      </c>
      <c r="D1037" s="10" t="str">
        <f ca="1" t="shared" si="30"/>
        <v>Player 16</v>
      </c>
      <c r="E1037" s="10"/>
      <c r="F1037" s="10"/>
      <c r="G1037" s="6">
        <f>1+MOD(A1037+D1030-2,2*$E$2+1)</f>
        <v>19</v>
      </c>
    </row>
    <row r="1038" spans="1:7" s="6" customFormat="1" ht="19.5" customHeight="1">
      <c r="A1038" s="10">
        <v>5</v>
      </c>
      <c r="B1038" s="12">
        <f t="shared" si="31"/>
        <v>6</v>
      </c>
      <c r="C1038" s="12" t="str">
        <f ca="1">IF(G1038=$E$2+1,D1031,INDIRECT(ADDRESS(4+MOD(IF(G1038&lt;$E$2+1,G1038,$E$2+$E$2+2-G1038)-A1038+2*$E$2+1,2*$E$2+1),3)))</f>
        <v>Player 2</v>
      </c>
      <c r="D1038" s="10" t="str">
        <f ca="1" t="shared" si="30"/>
        <v>Player 16</v>
      </c>
      <c r="E1038" s="10"/>
      <c r="F1038" s="10"/>
      <c r="G1038" s="6">
        <f>1+MOD(A1038+D1030-2,2*$E$2+1)</f>
        <v>20</v>
      </c>
    </row>
    <row r="1039" spans="1:7" s="6" customFormat="1" ht="19.5" customHeight="1">
      <c r="A1039" s="10">
        <v>6</v>
      </c>
      <c r="B1039" s="12">
        <f t="shared" si="31"/>
        <v>5</v>
      </c>
      <c r="C1039" s="12" t="str">
        <f ca="1">IF(G1039=$E$2+1,D1031,INDIRECT(ADDRESS(4+MOD(IF(G1039&lt;$E$2+1,G1039,$E$2+$E$2+2-G1039)-A1039+2*$E$2+1,2*$E$2+1),3)))</f>
        <v>Player 25 or Rest</v>
      </c>
      <c r="D1039" s="10" t="str">
        <f ca="1" t="shared" si="30"/>
        <v>Player 16</v>
      </c>
      <c r="E1039" s="10"/>
      <c r="F1039" s="10"/>
      <c r="G1039" s="6">
        <f>1+MOD(A1039+D1030-2,2*$E$2+1)</f>
        <v>21</v>
      </c>
    </row>
    <row r="1040" spans="1:7" s="6" customFormat="1" ht="19.5" customHeight="1">
      <c r="A1040" s="10">
        <v>7</v>
      </c>
      <c r="B1040" s="12">
        <f t="shared" si="31"/>
        <v>4</v>
      </c>
      <c r="C1040" s="12" t="str">
        <f ca="1">IF(G1040=$E$2+1,D1031,INDIRECT(ADDRESS(4+MOD(IF(G1040&lt;$E$2+1,G1040,$E$2+$E$2+2-G1040)-A1040+2*$E$2+1,2*$E$2+1),3)))</f>
        <v>Player 23</v>
      </c>
      <c r="D1040" s="10" t="str">
        <f ca="1" t="shared" si="30"/>
        <v>Player 16</v>
      </c>
      <c r="E1040" s="10"/>
      <c r="F1040" s="10"/>
      <c r="G1040" s="6">
        <f>1+MOD(A1040+D1030-2,2*$E$2+1)</f>
        <v>22</v>
      </c>
    </row>
    <row r="1041" spans="1:7" s="6" customFormat="1" ht="19.5" customHeight="1">
      <c r="A1041" s="10">
        <v>8</v>
      </c>
      <c r="B1041" s="12">
        <f t="shared" si="31"/>
        <v>3</v>
      </c>
      <c r="C1041" s="12" t="str">
        <f ca="1">IF(G1041=$E$2+1,D1031,INDIRECT(ADDRESS(4+MOD(IF(G1041&lt;$E$2+1,G1041,$E$2+$E$2+2-G1041)-A1041+2*$E$2+1,2*$E$2+1),3)))</f>
        <v>Player 21</v>
      </c>
      <c r="D1041" s="10" t="str">
        <f ca="1" t="shared" si="30"/>
        <v>Player 16</v>
      </c>
      <c r="E1041" s="10"/>
      <c r="F1041" s="10"/>
      <c r="G1041" s="6">
        <f>1+MOD(A1041+D1030-2,2*$E$2+1)</f>
        <v>23</v>
      </c>
    </row>
    <row r="1042" spans="1:7" s="6" customFormat="1" ht="19.5" customHeight="1">
      <c r="A1042" s="10">
        <v>9</v>
      </c>
      <c r="B1042" s="12">
        <f t="shared" si="31"/>
        <v>2</v>
      </c>
      <c r="C1042" s="12" t="str">
        <f ca="1">IF(G1042=$E$2+1,D1031,INDIRECT(ADDRESS(4+MOD(IF(G1042&lt;$E$2+1,G1042,$E$2+$E$2+2-G1042)-A1042+2*$E$2+1,2*$E$2+1),3)))</f>
        <v>Player 19</v>
      </c>
      <c r="D1042" s="10" t="str">
        <f ca="1" t="shared" si="30"/>
        <v>Player 16</v>
      </c>
      <c r="E1042" s="10"/>
      <c r="F1042" s="10"/>
      <c r="G1042" s="6">
        <f>1+MOD(A1042+D1030-2,2*$E$2+1)</f>
        <v>24</v>
      </c>
    </row>
    <row r="1043" spans="1:7" s="6" customFormat="1" ht="19.5" customHeight="1">
      <c r="A1043" s="10">
        <v>10</v>
      </c>
      <c r="B1043" s="12">
        <f t="shared" si="31"/>
        <v>1</v>
      </c>
      <c r="C1043" s="12" t="str">
        <f ca="1">IF(G1043=$E$2+1,D1031,INDIRECT(ADDRESS(4+MOD(IF(G1043&lt;$E$2+1,G1043,$E$2+$E$2+2-G1043)-A1043+2*$E$2+1,2*$E$2+1),3)))</f>
        <v>Player 17</v>
      </c>
      <c r="D1043" s="10" t="str">
        <f ca="1" t="shared" si="30"/>
        <v>Player 16</v>
      </c>
      <c r="E1043" s="10"/>
      <c r="F1043" s="10"/>
      <c r="G1043" s="6">
        <f>1+MOD(A1043+D1030-2,2*$E$2+1)</f>
        <v>25</v>
      </c>
    </row>
    <row r="1044" spans="1:7" s="6" customFormat="1" ht="19.5" customHeight="1">
      <c r="A1044" s="10">
        <v>11</v>
      </c>
      <c r="B1044" s="12">
        <f t="shared" si="31"/>
        <v>1</v>
      </c>
      <c r="C1044" s="12" t="str">
        <f ca="1">IF(G1044=$E$2+1,D1031,INDIRECT(ADDRESS(4+MOD(IF(G1044&lt;$E$2+1,G1044,$E$2+$E$2+2-G1044)-A1044+2*$E$2+1,2*$E$2+1),3)))</f>
        <v>Player 16</v>
      </c>
      <c r="D1044" s="10" t="str">
        <f ca="1" t="shared" si="30"/>
        <v>Player 15</v>
      </c>
      <c r="E1044" s="10"/>
      <c r="F1044" s="10"/>
      <c r="G1044" s="6">
        <f>1+MOD(A1044+D1030-2,2*$E$2+1)</f>
        <v>1</v>
      </c>
    </row>
    <row r="1045" spans="1:7" s="6" customFormat="1" ht="19.5" customHeight="1">
      <c r="A1045" s="10">
        <v>12</v>
      </c>
      <c r="B1045" s="12">
        <f t="shared" si="31"/>
        <v>2</v>
      </c>
      <c r="C1045" s="12" t="str">
        <f ca="1">IF(G1045=$E$2+1,D1031,INDIRECT(ADDRESS(4+MOD(IF(G1045&lt;$E$2+1,G1045,$E$2+$E$2+2-G1045)-A1045+2*$E$2+1,2*$E$2+1),3)))</f>
        <v>Player 16</v>
      </c>
      <c r="D1045" s="10" t="str">
        <f ca="1" t="shared" si="30"/>
        <v>Player 13</v>
      </c>
      <c r="E1045" s="10"/>
      <c r="F1045" s="10"/>
      <c r="G1045" s="6">
        <f>1+MOD(A1045+D1030-2,2*$E$2+1)</f>
        <v>2</v>
      </c>
    </row>
    <row r="1046" spans="1:7" s="6" customFormat="1" ht="19.5" customHeight="1">
      <c r="A1046" s="10">
        <v>13</v>
      </c>
      <c r="B1046" s="12">
        <f t="shared" si="31"/>
        <v>3</v>
      </c>
      <c r="C1046" s="12" t="str">
        <f ca="1">IF(G1046=$E$2+1,D1031,INDIRECT(ADDRESS(4+MOD(IF(G1046&lt;$E$2+1,G1046,$E$2+$E$2+2-G1046)-A1046+2*$E$2+1,2*$E$2+1),3)))</f>
        <v>Player 16</v>
      </c>
      <c r="D1046" s="10" t="str">
        <f ca="1" t="shared" si="30"/>
        <v>Player 11</v>
      </c>
      <c r="E1046" s="10"/>
      <c r="F1046" s="10"/>
      <c r="G1046" s="6">
        <f>1+MOD(A1046+D1030-2,2*$E$2+1)</f>
        <v>3</v>
      </c>
    </row>
    <row r="1047" spans="1:7" s="6" customFormat="1" ht="19.5" customHeight="1">
      <c r="A1047" s="10">
        <v>14</v>
      </c>
      <c r="B1047" s="12">
        <f t="shared" si="31"/>
        <v>4</v>
      </c>
      <c r="C1047" s="12" t="str">
        <f ca="1">IF(G1047=$E$2+1,D1031,INDIRECT(ADDRESS(4+MOD(IF(G1047&lt;$E$2+1,G1047,$E$2+$E$2+2-G1047)-A1047+2*$E$2+1,2*$E$2+1),3)))</f>
        <v>Player 16</v>
      </c>
      <c r="D1047" s="10" t="str">
        <f ca="1" t="shared" si="30"/>
        <v>Player 9</v>
      </c>
      <c r="E1047" s="10"/>
      <c r="F1047" s="10"/>
      <c r="G1047" s="6">
        <f>1+MOD(A1047+D1030-2,2*$E$2+1)</f>
        <v>4</v>
      </c>
    </row>
    <row r="1048" spans="1:7" s="6" customFormat="1" ht="19.5" customHeight="1">
      <c r="A1048" s="10">
        <v>15</v>
      </c>
      <c r="B1048" s="12">
        <f t="shared" si="31"/>
        <v>5</v>
      </c>
      <c r="C1048" s="12" t="str">
        <f ca="1">IF(G1048=$E$2+1,D1031,INDIRECT(ADDRESS(4+MOD(IF(G1048&lt;$E$2+1,G1048,$E$2+$E$2+2-G1048)-A1048+2*$E$2+1,2*$E$2+1),3)))</f>
        <v>Player 16</v>
      </c>
      <c r="D1048" s="10" t="str">
        <f ca="1" t="shared" si="30"/>
        <v>Player 7</v>
      </c>
      <c r="E1048" s="10"/>
      <c r="F1048" s="10"/>
      <c r="G1048" s="6">
        <f>1+MOD(A1048+D1030-2,2*$E$2+1)</f>
        <v>5</v>
      </c>
    </row>
    <row r="1049" spans="1:7" s="6" customFormat="1" ht="19.5" customHeight="1">
      <c r="A1049" s="10">
        <v>16</v>
      </c>
      <c r="B1049" s="12">
        <f t="shared" si="31"/>
        <v>6</v>
      </c>
      <c r="C1049" s="12" t="str">
        <f ca="1">IF(G1049=$E$2+1,D1031,INDIRECT(ADDRESS(4+MOD(IF(G1049&lt;$E$2+1,G1049,$E$2+$E$2+2-G1049)-A1049+2*$E$2+1,2*$E$2+1),3)))</f>
        <v>Player 16</v>
      </c>
      <c r="D1049" s="10" t="str">
        <f ca="1" t="shared" si="30"/>
        <v>Player 5</v>
      </c>
      <c r="E1049" s="10"/>
      <c r="F1049" s="10"/>
      <c r="G1049" s="6">
        <f>1+MOD(A1049+D1030-2,2*$E$2+1)</f>
        <v>6</v>
      </c>
    </row>
    <row r="1050" spans="1:7" s="6" customFormat="1" ht="19.5" customHeight="1">
      <c r="A1050" s="10">
        <v>17</v>
      </c>
      <c r="B1050" s="12">
        <f t="shared" si="31"/>
        <v>7</v>
      </c>
      <c r="C1050" s="12" t="str">
        <f ca="1">IF(G1050=$E$2+1,D1031,INDIRECT(ADDRESS(4+MOD(IF(G1050&lt;$E$2+1,G1050,$E$2+$E$2+2-G1050)-A1050+2*$E$2+1,2*$E$2+1),3)))</f>
        <v>Player 16</v>
      </c>
      <c r="D1050" s="10" t="str">
        <f ca="1" t="shared" si="30"/>
        <v>Player 3</v>
      </c>
      <c r="E1050" s="10"/>
      <c r="F1050" s="10"/>
      <c r="G1050" s="6">
        <f>1+MOD(A1050+D1030-2,2*$E$2+1)</f>
        <v>7</v>
      </c>
    </row>
    <row r="1051" spans="1:7" s="6" customFormat="1" ht="19.5" customHeight="1">
      <c r="A1051" s="10">
        <v>18</v>
      </c>
      <c r="B1051" s="12">
        <f t="shared" si="31"/>
        <v>8</v>
      </c>
      <c r="C1051" s="12" t="str">
        <f ca="1">IF(G1051=$E$2+1,D1031,INDIRECT(ADDRESS(4+MOD(IF(G1051&lt;$E$2+1,G1051,$E$2+$E$2+2-G1051)-A1051+2*$E$2+1,2*$E$2+1),3)))</f>
        <v>Player 16</v>
      </c>
      <c r="D1051" s="10" t="str">
        <f ca="1" t="shared" si="30"/>
        <v>Player 1</v>
      </c>
      <c r="E1051" s="10"/>
      <c r="F1051" s="10"/>
      <c r="G1051" s="6">
        <f>1+MOD(A1051+D1030-2,2*$E$2+1)</f>
        <v>8</v>
      </c>
    </row>
    <row r="1052" spans="1:7" s="6" customFormat="1" ht="19.5" customHeight="1">
      <c r="A1052" s="10">
        <v>19</v>
      </c>
      <c r="B1052" s="12">
        <f t="shared" si="31"/>
        <v>9</v>
      </c>
      <c r="C1052" s="12" t="str">
        <f ca="1">IF(G1052=$E$2+1,D1031,INDIRECT(ADDRESS(4+MOD(IF(G1052&lt;$E$2+1,G1052,$E$2+$E$2+2-G1052)-A1052+2*$E$2+1,2*$E$2+1),3)))</f>
        <v>Player 16</v>
      </c>
      <c r="D1052" s="10" t="str">
        <f ca="1" t="shared" si="30"/>
        <v>Player 24</v>
      </c>
      <c r="E1052" s="10"/>
      <c r="F1052" s="10"/>
      <c r="G1052" s="6">
        <f>1+MOD(A1052+D1030-2,2*$E$2+1)</f>
        <v>9</v>
      </c>
    </row>
    <row r="1053" spans="1:7" s="6" customFormat="1" ht="19.5" customHeight="1">
      <c r="A1053" s="10">
        <v>20</v>
      </c>
      <c r="B1053" s="12">
        <f t="shared" si="31"/>
        <v>10</v>
      </c>
      <c r="C1053" s="12" t="str">
        <f ca="1">IF(G1053=$E$2+1,D1031,INDIRECT(ADDRESS(4+MOD(IF(G1053&lt;$E$2+1,G1053,$E$2+$E$2+2-G1053)-A1053+2*$E$2+1,2*$E$2+1),3)))</f>
        <v>Player 16</v>
      </c>
      <c r="D1053" s="10" t="str">
        <f ca="1" t="shared" si="30"/>
        <v>Player 22</v>
      </c>
      <c r="E1053" s="10"/>
      <c r="F1053" s="10"/>
      <c r="G1053" s="6">
        <f>1+MOD(A1053+D1030-2,2*$E$2+1)</f>
        <v>10</v>
      </c>
    </row>
    <row r="1054" spans="1:7" s="6" customFormat="1" ht="19.5" customHeight="1">
      <c r="A1054" s="10">
        <v>21</v>
      </c>
      <c r="B1054" s="12">
        <f t="shared" si="31"/>
        <v>11</v>
      </c>
      <c r="C1054" s="12" t="str">
        <f ca="1">IF(G1054=$E$2+1,D1031,INDIRECT(ADDRESS(4+MOD(IF(G1054&lt;$E$2+1,G1054,$E$2+$E$2+2-G1054)-A1054+2*$E$2+1,2*$E$2+1),3)))</f>
        <v>Player 16</v>
      </c>
      <c r="D1054" s="10" t="str">
        <f ca="1" t="shared" si="30"/>
        <v>Player 20</v>
      </c>
      <c r="E1054" s="10"/>
      <c r="F1054" s="10"/>
      <c r="G1054" s="6">
        <f>1+MOD(A1054+D1030-2,2*$E$2+1)</f>
        <v>11</v>
      </c>
    </row>
    <row r="1055" spans="1:7" s="6" customFormat="1" ht="19.5" customHeight="1">
      <c r="A1055" s="10">
        <v>22</v>
      </c>
      <c r="B1055" s="12">
        <f t="shared" si="31"/>
        <v>12</v>
      </c>
      <c r="C1055" s="12" t="str">
        <f ca="1">IF(G1055=$E$2+1,D1031,INDIRECT(ADDRESS(4+MOD(IF(G1055&lt;$E$2+1,G1055,$E$2+$E$2+2-G1055)-A1055+2*$E$2+1,2*$E$2+1),3)))</f>
        <v>Player 16</v>
      </c>
      <c r="D1055" s="10" t="str">
        <f ca="1" t="shared" si="30"/>
        <v>Player 18</v>
      </c>
      <c r="E1055" s="10"/>
      <c r="F1055" s="10"/>
      <c r="G1055" s="6">
        <f>1+MOD(A1055+D1030-2,2*$E$2+1)</f>
        <v>12</v>
      </c>
    </row>
    <row r="1056" spans="1:7" s="6" customFormat="1" ht="19.5" customHeight="1">
      <c r="A1056" s="10">
        <v>23</v>
      </c>
      <c r="B1056" s="12">
        <f t="shared" si="31"/>
        <v>0</v>
      </c>
      <c r="C1056" s="12" t="str">
        <f ca="1">IF(G1056=$E$2+1,D1031,INDIRECT(ADDRESS(4+MOD(IF(G1056&lt;$E$2+1,G1056,$E$2+$E$2+2-G1056)-A1056+2*$E$2+1,2*$E$2+1),3)))</f>
        <v>Player 16</v>
      </c>
      <c r="D1056" s="10" t="str">
        <f ca="1" t="shared" si="30"/>
        <v>Rest</v>
      </c>
      <c r="E1056" s="10"/>
      <c r="F1056" s="10"/>
      <c r="G1056" s="6">
        <f>1+MOD(A1056+D1030-2,2*$E$2+1)</f>
        <v>13</v>
      </c>
    </row>
    <row r="1057" spans="1:7" s="6" customFormat="1" ht="19.5" customHeight="1">
      <c r="A1057" s="10">
        <v>24</v>
      </c>
      <c r="B1057" s="12">
        <f t="shared" si="31"/>
        <v>12</v>
      </c>
      <c r="C1057" s="12" t="str">
        <f ca="1">IF(G1057=$E$2+1,D1031,INDIRECT(ADDRESS(4+MOD(IF(G1057&lt;$E$2+1,G1057,$E$2+$E$2+2-G1057)-A1057+2*$E$2+1,2*$E$2+1),3)))</f>
        <v>Player 14</v>
      </c>
      <c r="D1057" s="10" t="str">
        <f ca="1" t="shared" si="30"/>
        <v>Player 16</v>
      </c>
      <c r="E1057" s="10"/>
      <c r="F1057" s="10"/>
      <c r="G1057" s="6">
        <f>1+MOD(A1057+D1030-2,2*$E$2+1)</f>
        <v>14</v>
      </c>
    </row>
    <row r="1058" spans="1:7" s="6" customFormat="1" ht="19.5" customHeight="1">
      <c r="A1058" s="10">
        <v>25</v>
      </c>
      <c r="B1058" s="12">
        <f t="shared" si="31"/>
        <v>11</v>
      </c>
      <c r="C1058" s="12" t="str">
        <f ca="1">IF(G1058=$E$2+1,D1031,INDIRECT(ADDRESS(4+MOD(IF(G1058&lt;$E$2+1,G1058,$E$2+$E$2+2-G1058)-A1058+2*$E$2+1,2*$E$2+1),3)))</f>
        <v>Player 12</v>
      </c>
      <c r="D1058" s="10" t="str">
        <f ca="1" t="shared" si="30"/>
        <v>Player 16</v>
      </c>
      <c r="E1058" s="10"/>
      <c r="F1058" s="10"/>
      <c r="G1058" s="6">
        <f>1+MOD(A1058+D1030-2,2*$E$2+1)</f>
        <v>15</v>
      </c>
    </row>
    <row r="1059" s="6" customFormat="1" ht="19.5" customHeight="1">
      <c r="F1059" s="7"/>
    </row>
    <row r="1060" s="6" customFormat="1" ht="19.5" customHeight="1">
      <c r="F1060" s="7"/>
    </row>
    <row r="1061" s="6" customFormat="1" ht="19.5" customHeight="1">
      <c r="F1061" s="7"/>
    </row>
    <row r="1062" s="6" customFormat="1" ht="19.5" customHeight="1">
      <c r="F1062" s="7"/>
    </row>
    <row r="1063" spans="1:4" s="6" customFormat="1" ht="19.5" customHeight="1">
      <c r="A1063" s="6" t="s">
        <v>38</v>
      </c>
      <c r="C1063" s="8" t="s">
        <v>39</v>
      </c>
      <c r="D1063" s="9">
        <v>17</v>
      </c>
    </row>
    <row r="1064" spans="3:4" s="6" customFormat="1" ht="19.5" customHeight="1">
      <c r="C1064" s="8" t="s">
        <v>40</v>
      </c>
      <c r="D1064" s="9" t="str">
        <f ca="1">INDIRECT(ADDRESS(3+D1063,3))</f>
        <v>Player 17</v>
      </c>
    </row>
    <row r="1065" s="6" customFormat="1" ht="19.5" customHeight="1"/>
    <row r="1066" spans="1:7" s="6" customFormat="1" ht="19.5" customHeight="1">
      <c r="A1066" s="10" t="s">
        <v>43</v>
      </c>
      <c r="B1066" s="17" t="s">
        <v>5</v>
      </c>
      <c r="C1066" s="12" t="s">
        <v>11</v>
      </c>
      <c r="D1066" s="10" t="s">
        <v>10</v>
      </c>
      <c r="E1066" s="11" t="s">
        <v>3</v>
      </c>
      <c r="F1066" s="10" t="s">
        <v>4</v>
      </c>
      <c r="G1066" s="6" t="s">
        <v>41</v>
      </c>
    </row>
    <row r="1067" spans="1:7" s="6" customFormat="1" ht="19.5" customHeight="1">
      <c r="A1067" s="10">
        <v>1</v>
      </c>
      <c r="B1067" s="12">
        <f>IF(G1067=$E$2+1,0,IF(G1067&lt;$E$2+1,G1067,$E$2+$E$2+2-G1067))</f>
        <v>9</v>
      </c>
      <c r="C1067" s="12" t="str">
        <f ca="1">IF(G1067=$E$2+1,D1064,INDIRECT(ADDRESS(4+MOD(IF(G1067&lt;$E$2+1,G1067,$E$2+$E$2+2-G1067)-A1067+2*$E$2+1,2*$E$2+1),3)))</f>
        <v>Player 9</v>
      </c>
      <c r="D1067" s="10" t="str">
        <f aca="true" ca="1" t="shared" si="32" ref="D1067:D1091">IF(G1067=$E$2+1,$F$3,INDIRECT(ADDRESS(4+MOD(IF(G1067&lt;$E$2+1,$E$2+$E$2+2-G1067,G1067)-A1067+2*$E$2+1,2*$E$2+1),3)))</f>
        <v>Player 17</v>
      </c>
      <c r="E1067" s="11"/>
      <c r="F1067" s="10"/>
      <c r="G1067" s="6">
        <f>1+MOD(A1067+D1063-2,2*$E$2+1)</f>
        <v>17</v>
      </c>
    </row>
    <row r="1068" spans="1:7" s="6" customFormat="1" ht="19.5" customHeight="1">
      <c r="A1068" s="10">
        <v>2</v>
      </c>
      <c r="B1068" s="12">
        <f aca="true" t="shared" si="33" ref="B1068:B1091">IF(G1068=$E$2+1,0,IF(G1068&lt;$E$2+1,G1068,$E$2+$E$2+2-G1068))</f>
        <v>8</v>
      </c>
      <c r="C1068" s="12" t="str">
        <f ca="1">IF(G1068=$E$2+1,D1064,INDIRECT(ADDRESS(4+MOD(IF(G1068&lt;$E$2+1,G1068,$E$2+$E$2+2-G1068)-A1068+2*$E$2+1,2*$E$2+1),3)))</f>
        <v>Player 7</v>
      </c>
      <c r="D1068" s="10" t="str">
        <f ca="1" t="shared" si="32"/>
        <v>Player 17</v>
      </c>
      <c r="E1068" s="11"/>
      <c r="F1068" s="10"/>
      <c r="G1068" s="6">
        <f>1+MOD(A1068+D1063-2,2*$E$2+1)</f>
        <v>18</v>
      </c>
    </row>
    <row r="1069" spans="1:7" s="6" customFormat="1" ht="19.5" customHeight="1">
      <c r="A1069" s="10">
        <v>3</v>
      </c>
      <c r="B1069" s="12">
        <f t="shared" si="33"/>
        <v>7</v>
      </c>
      <c r="C1069" s="12" t="str">
        <f ca="1">IF(G1069=$E$2+1,D1064,INDIRECT(ADDRESS(4+MOD(IF(G1069&lt;$E$2+1,G1069,$E$2+$E$2+2-G1069)-A1069+2*$E$2+1,2*$E$2+1),3)))</f>
        <v>Player 5</v>
      </c>
      <c r="D1069" s="10" t="str">
        <f ca="1" t="shared" si="32"/>
        <v>Player 17</v>
      </c>
      <c r="E1069" s="10"/>
      <c r="F1069" s="10"/>
      <c r="G1069" s="6">
        <f>1+MOD(A1069+D1063-2,2*$E$2+1)</f>
        <v>19</v>
      </c>
    </row>
    <row r="1070" spans="1:7" s="6" customFormat="1" ht="19.5" customHeight="1">
      <c r="A1070" s="10">
        <v>4</v>
      </c>
      <c r="B1070" s="12">
        <f t="shared" si="33"/>
        <v>6</v>
      </c>
      <c r="C1070" s="12" t="str">
        <f ca="1">IF(G1070=$E$2+1,D1064,INDIRECT(ADDRESS(4+MOD(IF(G1070&lt;$E$2+1,G1070,$E$2+$E$2+2-G1070)-A1070+2*$E$2+1,2*$E$2+1),3)))</f>
        <v>Player 3</v>
      </c>
      <c r="D1070" s="10" t="str">
        <f ca="1" t="shared" si="32"/>
        <v>Player 17</v>
      </c>
      <c r="E1070" s="10"/>
      <c r="F1070" s="10"/>
      <c r="G1070" s="6">
        <f>1+MOD(A1070+D1063-2,2*$E$2+1)</f>
        <v>20</v>
      </c>
    </row>
    <row r="1071" spans="1:7" s="6" customFormat="1" ht="19.5" customHeight="1">
      <c r="A1071" s="10">
        <v>5</v>
      </c>
      <c r="B1071" s="12">
        <f t="shared" si="33"/>
        <v>5</v>
      </c>
      <c r="C1071" s="12" t="str">
        <f ca="1">IF(G1071=$E$2+1,D1064,INDIRECT(ADDRESS(4+MOD(IF(G1071&lt;$E$2+1,G1071,$E$2+$E$2+2-G1071)-A1071+2*$E$2+1,2*$E$2+1),3)))</f>
        <v>Player 1</v>
      </c>
      <c r="D1071" s="10" t="str">
        <f ca="1" t="shared" si="32"/>
        <v>Player 17</v>
      </c>
      <c r="E1071" s="10"/>
      <c r="F1071" s="10"/>
      <c r="G1071" s="6">
        <f>1+MOD(A1071+D1063-2,2*$E$2+1)</f>
        <v>21</v>
      </c>
    </row>
    <row r="1072" spans="1:7" s="6" customFormat="1" ht="19.5" customHeight="1">
      <c r="A1072" s="10">
        <v>6</v>
      </c>
      <c r="B1072" s="12">
        <f t="shared" si="33"/>
        <v>4</v>
      </c>
      <c r="C1072" s="12" t="str">
        <f ca="1">IF(G1072=$E$2+1,D1064,INDIRECT(ADDRESS(4+MOD(IF(G1072&lt;$E$2+1,G1072,$E$2+$E$2+2-G1072)-A1072+2*$E$2+1,2*$E$2+1),3)))</f>
        <v>Player 24</v>
      </c>
      <c r="D1072" s="10" t="str">
        <f ca="1" t="shared" si="32"/>
        <v>Player 17</v>
      </c>
      <c r="E1072" s="10"/>
      <c r="F1072" s="10"/>
      <c r="G1072" s="6">
        <f>1+MOD(A1072+D1063-2,2*$E$2+1)</f>
        <v>22</v>
      </c>
    </row>
    <row r="1073" spans="1:7" s="6" customFormat="1" ht="19.5" customHeight="1">
      <c r="A1073" s="10">
        <v>7</v>
      </c>
      <c r="B1073" s="12">
        <f t="shared" si="33"/>
        <v>3</v>
      </c>
      <c r="C1073" s="12" t="str">
        <f ca="1">IF(G1073=$E$2+1,D1064,INDIRECT(ADDRESS(4+MOD(IF(G1073&lt;$E$2+1,G1073,$E$2+$E$2+2-G1073)-A1073+2*$E$2+1,2*$E$2+1),3)))</f>
        <v>Player 22</v>
      </c>
      <c r="D1073" s="10" t="str">
        <f ca="1" t="shared" si="32"/>
        <v>Player 17</v>
      </c>
      <c r="E1073" s="10"/>
      <c r="F1073" s="10"/>
      <c r="G1073" s="6">
        <f>1+MOD(A1073+D1063-2,2*$E$2+1)</f>
        <v>23</v>
      </c>
    </row>
    <row r="1074" spans="1:7" s="6" customFormat="1" ht="19.5" customHeight="1">
      <c r="A1074" s="10">
        <v>8</v>
      </c>
      <c r="B1074" s="12">
        <f t="shared" si="33"/>
        <v>2</v>
      </c>
      <c r="C1074" s="12" t="str">
        <f ca="1">IF(G1074=$E$2+1,D1064,INDIRECT(ADDRESS(4+MOD(IF(G1074&lt;$E$2+1,G1074,$E$2+$E$2+2-G1074)-A1074+2*$E$2+1,2*$E$2+1),3)))</f>
        <v>Player 20</v>
      </c>
      <c r="D1074" s="10" t="str">
        <f ca="1" t="shared" si="32"/>
        <v>Player 17</v>
      </c>
      <c r="E1074" s="10"/>
      <c r="F1074" s="10"/>
      <c r="G1074" s="6">
        <f>1+MOD(A1074+D1063-2,2*$E$2+1)</f>
        <v>24</v>
      </c>
    </row>
    <row r="1075" spans="1:7" s="6" customFormat="1" ht="19.5" customHeight="1">
      <c r="A1075" s="10">
        <v>9</v>
      </c>
      <c r="B1075" s="12">
        <f t="shared" si="33"/>
        <v>1</v>
      </c>
      <c r="C1075" s="12" t="str">
        <f ca="1">IF(G1075=$E$2+1,D1064,INDIRECT(ADDRESS(4+MOD(IF(G1075&lt;$E$2+1,G1075,$E$2+$E$2+2-G1075)-A1075+2*$E$2+1,2*$E$2+1),3)))</f>
        <v>Player 18</v>
      </c>
      <c r="D1075" s="10" t="str">
        <f ca="1" t="shared" si="32"/>
        <v>Player 17</v>
      </c>
      <c r="E1075" s="10"/>
      <c r="F1075" s="10"/>
      <c r="G1075" s="6">
        <f>1+MOD(A1075+D1063-2,2*$E$2+1)</f>
        <v>25</v>
      </c>
    </row>
    <row r="1076" spans="1:7" s="6" customFormat="1" ht="19.5" customHeight="1">
      <c r="A1076" s="10">
        <v>10</v>
      </c>
      <c r="B1076" s="12">
        <f t="shared" si="33"/>
        <v>1</v>
      </c>
      <c r="C1076" s="12" t="str">
        <f ca="1">IF(G1076=$E$2+1,D1064,INDIRECT(ADDRESS(4+MOD(IF(G1076&lt;$E$2+1,G1076,$E$2+$E$2+2-G1076)-A1076+2*$E$2+1,2*$E$2+1),3)))</f>
        <v>Player 17</v>
      </c>
      <c r="D1076" s="10" t="str">
        <f ca="1" t="shared" si="32"/>
        <v>Player 16</v>
      </c>
      <c r="E1076" s="10"/>
      <c r="F1076" s="10"/>
      <c r="G1076" s="6">
        <f>1+MOD(A1076+D1063-2,2*$E$2+1)</f>
        <v>1</v>
      </c>
    </row>
    <row r="1077" spans="1:7" s="6" customFormat="1" ht="19.5" customHeight="1">
      <c r="A1077" s="10">
        <v>11</v>
      </c>
      <c r="B1077" s="12">
        <f t="shared" si="33"/>
        <v>2</v>
      </c>
      <c r="C1077" s="12" t="str">
        <f ca="1">IF(G1077=$E$2+1,D1064,INDIRECT(ADDRESS(4+MOD(IF(G1077&lt;$E$2+1,G1077,$E$2+$E$2+2-G1077)-A1077+2*$E$2+1,2*$E$2+1),3)))</f>
        <v>Player 17</v>
      </c>
      <c r="D1077" s="10" t="str">
        <f ca="1" t="shared" si="32"/>
        <v>Player 14</v>
      </c>
      <c r="E1077" s="10"/>
      <c r="F1077" s="10"/>
      <c r="G1077" s="6">
        <f>1+MOD(A1077+D1063-2,2*$E$2+1)</f>
        <v>2</v>
      </c>
    </row>
    <row r="1078" spans="1:7" s="6" customFormat="1" ht="19.5" customHeight="1">
      <c r="A1078" s="10">
        <v>12</v>
      </c>
      <c r="B1078" s="12">
        <f t="shared" si="33"/>
        <v>3</v>
      </c>
      <c r="C1078" s="12" t="str">
        <f ca="1">IF(G1078=$E$2+1,D1064,INDIRECT(ADDRESS(4+MOD(IF(G1078&lt;$E$2+1,G1078,$E$2+$E$2+2-G1078)-A1078+2*$E$2+1,2*$E$2+1),3)))</f>
        <v>Player 17</v>
      </c>
      <c r="D1078" s="10" t="str">
        <f ca="1" t="shared" si="32"/>
        <v>Player 12</v>
      </c>
      <c r="E1078" s="10"/>
      <c r="F1078" s="10"/>
      <c r="G1078" s="6">
        <f>1+MOD(A1078+D1063-2,2*$E$2+1)</f>
        <v>3</v>
      </c>
    </row>
    <row r="1079" spans="1:7" s="6" customFormat="1" ht="19.5" customHeight="1">
      <c r="A1079" s="10">
        <v>13</v>
      </c>
      <c r="B1079" s="12">
        <f t="shared" si="33"/>
        <v>4</v>
      </c>
      <c r="C1079" s="12" t="str">
        <f ca="1">IF(G1079=$E$2+1,D1064,INDIRECT(ADDRESS(4+MOD(IF(G1079&lt;$E$2+1,G1079,$E$2+$E$2+2-G1079)-A1079+2*$E$2+1,2*$E$2+1),3)))</f>
        <v>Player 17</v>
      </c>
      <c r="D1079" s="10" t="str">
        <f ca="1" t="shared" si="32"/>
        <v>Player 10</v>
      </c>
      <c r="E1079" s="10"/>
      <c r="F1079" s="10"/>
      <c r="G1079" s="6">
        <f>1+MOD(A1079+D1063-2,2*$E$2+1)</f>
        <v>4</v>
      </c>
    </row>
    <row r="1080" spans="1:7" s="6" customFormat="1" ht="19.5" customHeight="1">
      <c r="A1080" s="10">
        <v>14</v>
      </c>
      <c r="B1080" s="12">
        <f t="shared" si="33"/>
        <v>5</v>
      </c>
      <c r="C1080" s="12" t="str">
        <f ca="1">IF(G1080=$E$2+1,D1064,INDIRECT(ADDRESS(4+MOD(IF(G1080&lt;$E$2+1,G1080,$E$2+$E$2+2-G1080)-A1080+2*$E$2+1,2*$E$2+1),3)))</f>
        <v>Player 17</v>
      </c>
      <c r="D1080" s="10" t="str">
        <f ca="1" t="shared" si="32"/>
        <v>Player 8</v>
      </c>
      <c r="E1080" s="10"/>
      <c r="F1080" s="10"/>
      <c r="G1080" s="6">
        <f>1+MOD(A1080+D1063-2,2*$E$2+1)</f>
        <v>5</v>
      </c>
    </row>
    <row r="1081" spans="1:7" s="6" customFormat="1" ht="19.5" customHeight="1">
      <c r="A1081" s="10">
        <v>15</v>
      </c>
      <c r="B1081" s="12">
        <f t="shared" si="33"/>
        <v>6</v>
      </c>
      <c r="C1081" s="12" t="str">
        <f ca="1">IF(G1081=$E$2+1,D1064,INDIRECT(ADDRESS(4+MOD(IF(G1081&lt;$E$2+1,G1081,$E$2+$E$2+2-G1081)-A1081+2*$E$2+1,2*$E$2+1),3)))</f>
        <v>Player 17</v>
      </c>
      <c r="D1081" s="10" t="str">
        <f ca="1" t="shared" si="32"/>
        <v>Player 6</v>
      </c>
      <c r="E1081" s="10"/>
      <c r="F1081" s="10"/>
      <c r="G1081" s="6">
        <f>1+MOD(A1081+D1063-2,2*$E$2+1)</f>
        <v>6</v>
      </c>
    </row>
    <row r="1082" spans="1:7" s="6" customFormat="1" ht="19.5" customHeight="1">
      <c r="A1082" s="10">
        <v>16</v>
      </c>
      <c r="B1082" s="12">
        <f t="shared" si="33"/>
        <v>7</v>
      </c>
      <c r="C1082" s="12" t="str">
        <f ca="1">IF(G1082=$E$2+1,D1064,INDIRECT(ADDRESS(4+MOD(IF(G1082&lt;$E$2+1,G1082,$E$2+$E$2+2-G1082)-A1082+2*$E$2+1,2*$E$2+1),3)))</f>
        <v>Player 17</v>
      </c>
      <c r="D1082" s="10" t="str">
        <f ca="1" t="shared" si="32"/>
        <v>Player 4</v>
      </c>
      <c r="E1082" s="10"/>
      <c r="F1082" s="10"/>
      <c r="G1082" s="6">
        <f>1+MOD(A1082+D1063-2,2*$E$2+1)</f>
        <v>7</v>
      </c>
    </row>
    <row r="1083" spans="1:7" s="6" customFormat="1" ht="19.5" customHeight="1">
      <c r="A1083" s="10">
        <v>17</v>
      </c>
      <c r="B1083" s="12">
        <f t="shared" si="33"/>
        <v>8</v>
      </c>
      <c r="C1083" s="12" t="str">
        <f ca="1">IF(G1083=$E$2+1,D1064,INDIRECT(ADDRESS(4+MOD(IF(G1083&lt;$E$2+1,G1083,$E$2+$E$2+2-G1083)-A1083+2*$E$2+1,2*$E$2+1),3)))</f>
        <v>Player 17</v>
      </c>
      <c r="D1083" s="10" t="str">
        <f ca="1" t="shared" si="32"/>
        <v>Player 2</v>
      </c>
      <c r="E1083" s="10"/>
      <c r="F1083" s="10"/>
      <c r="G1083" s="6">
        <f>1+MOD(A1083+D1063-2,2*$E$2+1)</f>
        <v>8</v>
      </c>
    </row>
    <row r="1084" spans="1:7" s="6" customFormat="1" ht="19.5" customHeight="1">
      <c r="A1084" s="10">
        <v>18</v>
      </c>
      <c r="B1084" s="12">
        <f t="shared" si="33"/>
        <v>9</v>
      </c>
      <c r="C1084" s="12" t="str">
        <f ca="1">IF(G1084=$E$2+1,D1064,INDIRECT(ADDRESS(4+MOD(IF(G1084&lt;$E$2+1,G1084,$E$2+$E$2+2-G1084)-A1084+2*$E$2+1,2*$E$2+1),3)))</f>
        <v>Player 17</v>
      </c>
      <c r="D1084" s="10" t="str">
        <f ca="1" t="shared" si="32"/>
        <v>Player 25 or Rest</v>
      </c>
      <c r="E1084" s="10"/>
      <c r="F1084" s="10"/>
      <c r="G1084" s="6">
        <f>1+MOD(A1084+D1063-2,2*$E$2+1)</f>
        <v>9</v>
      </c>
    </row>
    <row r="1085" spans="1:7" s="6" customFormat="1" ht="19.5" customHeight="1">
      <c r="A1085" s="10">
        <v>19</v>
      </c>
      <c r="B1085" s="12">
        <f t="shared" si="33"/>
        <v>10</v>
      </c>
      <c r="C1085" s="12" t="str">
        <f ca="1">IF(G1085=$E$2+1,D1064,INDIRECT(ADDRESS(4+MOD(IF(G1085&lt;$E$2+1,G1085,$E$2+$E$2+2-G1085)-A1085+2*$E$2+1,2*$E$2+1),3)))</f>
        <v>Player 17</v>
      </c>
      <c r="D1085" s="10" t="str">
        <f ca="1" t="shared" si="32"/>
        <v>Player 23</v>
      </c>
      <c r="E1085" s="10"/>
      <c r="F1085" s="10"/>
      <c r="G1085" s="6">
        <f>1+MOD(A1085+D1063-2,2*$E$2+1)</f>
        <v>10</v>
      </c>
    </row>
    <row r="1086" spans="1:7" s="6" customFormat="1" ht="19.5" customHeight="1">
      <c r="A1086" s="10">
        <v>20</v>
      </c>
      <c r="B1086" s="12">
        <f t="shared" si="33"/>
        <v>11</v>
      </c>
      <c r="C1086" s="12" t="str">
        <f ca="1">IF(G1086=$E$2+1,D1064,INDIRECT(ADDRESS(4+MOD(IF(G1086&lt;$E$2+1,G1086,$E$2+$E$2+2-G1086)-A1086+2*$E$2+1,2*$E$2+1),3)))</f>
        <v>Player 17</v>
      </c>
      <c r="D1086" s="10" t="str">
        <f ca="1" t="shared" si="32"/>
        <v>Player 21</v>
      </c>
      <c r="E1086" s="10"/>
      <c r="F1086" s="10"/>
      <c r="G1086" s="6">
        <f>1+MOD(A1086+D1063-2,2*$E$2+1)</f>
        <v>11</v>
      </c>
    </row>
    <row r="1087" spans="1:7" s="6" customFormat="1" ht="19.5" customHeight="1">
      <c r="A1087" s="10">
        <v>21</v>
      </c>
      <c r="B1087" s="12">
        <f t="shared" si="33"/>
        <v>12</v>
      </c>
      <c r="C1087" s="12" t="str">
        <f ca="1">IF(G1087=$E$2+1,D1064,INDIRECT(ADDRESS(4+MOD(IF(G1087&lt;$E$2+1,G1087,$E$2+$E$2+2-G1087)-A1087+2*$E$2+1,2*$E$2+1),3)))</f>
        <v>Player 17</v>
      </c>
      <c r="D1087" s="10" t="str">
        <f ca="1" t="shared" si="32"/>
        <v>Player 19</v>
      </c>
      <c r="E1087" s="10"/>
      <c r="F1087" s="10"/>
      <c r="G1087" s="6">
        <f>1+MOD(A1087+D1063-2,2*$E$2+1)</f>
        <v>12</v>
      </c>
    </row>
    <row r="1088" spans="1:7" s="6" customFormat="1" ht="19.5" customHeight="1">
      <c r="A1088" s="10">
        <v>22</v>
      </c>
      <c r="B1088" s="12">
        <f t="shared" si="33"/>
        <v>0</v>
      </c>
      <c r="C1088" s="12" t="str">
        <f ca="1">IF(G1088=$E$2+1,D1064,INDIRECT(ADDRESS(4+MOD(IF(G1088&lt;$E$2+1,G1088,$E$2+$E$2+2-G1088)-A1088+2*$E$2+1,2*$E$2+1),3)))</f>
        <v>Player 17</v>
      </c>
      <c r="D1088" s="10" t="str">
        <f ca="1" t="shared" si="32"/>
        <v>Rest</v>
      </c>
      <c r="E1088" s="10"/>
      <c r="F1088" s="10"/>
      <c r="G1088" s="6">
        <f>1+MOD(A1088+D1063-2,2*$E$2+1)</f>
        <v>13</v>
      </c>
    </row>
    <row r="1089" spans="1:7" s="6" customFormat="1" ht="19.5" customHeight="1">
      <c r="A1089" s="10">
        <v>23</v>
      </c>
      <c r="B1089" s="12">
        <f t="shared" si="33"/>
        <v>12</v>
      </c>
      <c r="C1089" s="12" t="str">
        <f ca="1">IF(G1089=$E$2+1,D1064,INDIRECT(ADDRESS(4+MOD(IF(G1089&lt;$E$2+1,G1089,$E$2+$E$2+2-G1089)-A1089+2*$E$2+1,2*$E$2+1),3)))</f>
        <v>Player 15</v>
      </c>
      <c r="D1089" s="10" t="str">
        <f ca="1" t="shared" si="32"/>
        <v>Player 17</v>
      </c>
      <c r="E1089" s="10"/>
      <c r="F1089" s="10"/>
      <c r="G1089" s="6">
        <f>1+MOD(A1089+D1063-2,2*$E$2+1)</f>
        <v>14</v>
      </c>
    </row>
    <row r="1090" spans="1:7" s="6" customFormat="1" ht="19.5" customHeight="1">
      <c r="A1090" s="10">
        <v>24</v>
      </c>
      <c r="B1090" s="12">
        <f t="shared" si="33"/>
        <v>11</v>
      </c>
      <c r="C1090" s="12" t="str">
        <f ca="1">IF(G1090=$E$2+1,D1064,INDIRECT(ADDRESS(4+MOD(IF(G1090&lt;$E$2+1,G1090,$E$2+$E$2+2-G1090)-A1090+2*$E$2+1,2*$E$2+1),3)))</f>
        <v>Player 13</v>
      </c>
      <c r="D1090" s="10" t="str">
        <f ca="1" t="shared" si="32"/>
        <v>Player 17</v>
      </c>
      <c r="E1090" s="10"/>
      <c r="F1090" s="10"/>
      <c r="G1090" s="6">
        <f>1+MOD(A1090+D1063-2,2*$E$2+1)</f>
        <v>15</v>
      </c>
    </row>
    <row r="1091" spans="1:7" s="6" customFormat="1" ht="19.5" customHeight="1">
      <c r="A1091" s="10">
        <v>25</v>
      </c>
      <c r="B1091" s="12">
        <f t="shared" si="33"/>
        <v>10</v>
      </c>
      <c r="C1091" s="12" t="str">
        <f ca="1">IF(G1091=$E$2+1,D1064,INDIRECT(ADDRESS(4+MOD(IF(G1091&lt;$E$2+1,G1091,$E$2+$E$2+2-G1091)-A1091+2*$E$2+1,2*$E$2+1),3)))</f>
        <v>Player 11</v>
      </c>
      <c r="D1091" s="10" t="str">
        <f ca="1" t="shared" si="32"/>
        <v>Player 17</v>
      </c>
      <c r="E1091" s="10"/>
      <c r="F1091" s="10"/>
      <c r="G1091" s="6">
        <f>1+MOD(A1091+D1063-2,2*$E$2+1)</f>
        <v>16</v>
      </c>
    </row>
    <row r="1092" s="6" customFormat="1" ht="19.5" customHeight="1">
      <c r="F1092" s="7"/>
    </row>
    <row r="1093" s="6" customFormat="1" ht="19.5" customHeight="1">
      <c r="F1093" s="7"/>
    </row>
    <row r="1094" s="6" customFormat="1" ht="19.5" customHeight="1">
      <c r="F1094" s="7"/>
    </row>
    <row r="1095" s="6" customFormat="1" ht="19.5" customHeight="1">
      <c r="F1095" s="7"/>
    </row>
    <row r="1096" spans="1:4" s="6" customFormat="1" ht="19.5" customHeight="1">
      <c r="A1096" s="6" t="s">
        <v>38</v>
      </c>
      <c r="C1096" s="8" t="s">
        <v>39</v>
      </c>
      <c r="D1096" s="9">
        <v>18</v>
      </c>
    </row>
    <row r="1097" spans="3:4" s="6" customFormat="1" ht="19.5" customHeight="1">
      <c r="C1097" s="8" t="s">
        <v>40</v>
      </c>
      <c r="D1097" s="9" t="str">
        <f ca="1">INDIRECT(ADDRESS(3+D1096,3))</f>
        <v>Player 18</v>
      </c>
    </row>
    <row r="1098" s="6" customFormat="1" ht="19.5" customHeight="1"/>
    <row r="1099" spans="1:7" s="6" customFormat="1" ht="19.5" customHeight="1">
      <c r="A1099" s="10" t="s">
        <v>43</v>
      </c>
      <c r="B1099" s="17" t="s">
        <v>5</v>
      </c>
      <c r="C1099" s="12" t="s">
        <v>11</v>
      </c>
      <c r="D1099" s="10" t="s">
        <v>10</v>
      </c>
      <c r="E1099" s="11" t="s">
        <v>3</v>
      </c>
      <c r="F1099" s="10" t="s">
        <v>4</v>
      </c>
      <c r="G1099" s="6" t="s">
        <v>41</v>
      </c>
    </row>
    <row r="1100" spans="1:7" s="6" customFormat="1" ht="19.5" customHeight="1">
      <c r="A1100" s="10">
        <v>1</v>
      </c>
      <c r="B1100" s="12">
        <f>IF(G1100=$E$2+1,0,IF(G1100&lt;$E$2+1,G1100,$E$2+$E$2+2-G1100))</f>
        <v>8</v>
      </c>
      <c r="C1100" s="12" t="str">
        <f ca="1">IF(G1100=$E$2+1,D1097,INDIRECT(ADDRESS(4+MOD(IF(G1100&lt;$E$2+1,G1100,$E$2+$E$2+2-G1100)-A1100+2*$E$2+1,2*$E$2+1),3)))</f>
        <v>Player 8</v>
      </c>
      <c r="D1100" s="10" t="str">
        <f aca="true" ca="1" t="shared" si="34" ref="D1100:D1124">IF(G1100=$E$2+1,$F$3,INDIRECT(ADDRESS(4+MOD(IF(G1100&lt;$E$2+1,$E$2+$E$2+2-G1100,G1100)-A1100+2*$E$2+1,2*$E$2+1),3)))</f>
        <v>Player 18</v>
      </c>
      <c r="E1100" s="11"/>
      <c r="F1100" s="10"/>
      <c r="G1100" s="6">
        <f>1+MOD(A1100+D1096-2,2*$E$2+1)</f>
        <v>18</v>
      </c>
    </row>
    <row r="1101" spans="1:7" s="6" customFormat="1" ht="19.5" customHeight="1">
      <c r="A1101" s="10">
        <v>2</v>
      </c>
      <c r="B1101" s="12">
        <f aca="true" t="shared" si="35" ref="B1101:B1124">IF(G1101=$E$2+1,0,IF(G1101&lt;$E$2+1,G1101,$E$2+$E$2+2-G1101))</f>
        <v>7</v>
      </c>
      <c r="C1101" s="12" t="str">
        <f ca="1">IF(G1101=$E$2+1,D1097,INDIRECT(ADDRESS(4+MOD(IF(G1101&lt;$E$2+1,G1101,$E$2+$E$2+2-G1101)-A1101+2*$E$2+1,2*$E$2+1),3)))</f>
        <v>Player 6</v>
      </c>
      <c r="D1101" s="10" t="str">
        <f ca="1" t="shared" si="34"/>
        <v>Player 18</v>
      </c>
      <c r="E1101" s="11"/>
      <c r="F1101" s="10"/>
      <c r="G1101" s="6">
        <f>1+MOD(A1101+D1096-2,2*$E$2+1)</f>
        <v>19</v>
      </c>
    </row>
    <row r="1102" spans="1:7" s="6" customFormat="1" ht="19.5" customHeight="1">
      <c r="A1102" s="10">
        <v>3</v>
      </c>
      <c r="B1102" s="12">
        <f t="shared" si="35"/>
        <v>6</v>
      </c>
      <c r="C1102" s="12" t="str">
        <f ca="1">IF(G1102=$E$2+1,D1097,INDIRECT(ADDRESS(4+MOD(IF(G1102&lt;$E$2+1,G1102,$E$2+$E$2+2-G1102)-A1102+2*$E$2+1,2*$E$2+1),3)))</f>
        <v>Player 4</v>
      </c>
      <c r="D1102" s="10" t="str">
        <f ca="1" t="shared" si="34"/>
        <v>Player 18</v>
      </c>
      <c r="E1102" s="10"/>
      <c r="F1102" s="10"/>
      <c r="G1102" s="6">
        <f>1+MOD(A1102+D1096-2,2*$E$2+1)</f>
        <v>20</v>
      </c>
    </row>
    <row r="1103" spans="1:7" s="6" customFormat="1" ht="19.5" customHeight="1">
      <c r="A1103" s="10">
        <v>4</v>
      </c>
      <c r="B1103" s="12">
        <f t="shared" si="35"/>
        <v>5</v>
      </c>
      <c r="C1103" s="12" t="str">
        <f ca="1">IF(G1103=$E$2+1,D1097,INDIRECT(ADDRESS(4+MOD(IF(G1103&lt;$E$2+1,G1103,$E$2+$E$2+2-G1103)-A1103+2*$E$2+1,2*$E$2+1),3)))</f>
        <v>Player 2</v>
      </c>
      <c r="D1103" s="10" t="str">
        <f ca="1" t="shared" si="34"/>
        <v>Player 18</v>
      </c>
      <c r="E1103" s="10"/>
      <c r="F1103" s="10"/>
      <c r="G1103" s="6">
        <f>1+MOD(A1103+D1096-2,2*$E$2+1)</f>
        <v>21</v>
      </c>
    </row>
    <row r="1104" spans="1:7" s="6" customFormat="1" ht="19.5" customHeight="1">
      <c r="A1104" s="10">
        <v>5</v>
      </c>
      <c r="B1104" s="12">
        <f t="shared" si="35"/>
        <v>4</v>
      </c>
      <c r="C1104" s="12" t="str">
        <f ca="1">IF(G1104=$E$2+1,D1097,INDIRECT(ADDRESS(4+MOD(IF(G1104&lt;$E$2+1,G1104,$E$2+$E$2+2-G1104)-A1104+2*$E$2+1,2*$E$2+1),3)))</f>
        <v>Player 25 or Rest</v>
      </c>
      <c r="D1104" s="10" t="str">
        <f ca="1" t="shared" si="34"/>
        <v>Player 18</v>
      </c>
      <c r="E1104" s="10"/>
      <c r="F1104" s="10"/>
      <c r="G1104" s="6">
        <f>1+MOD(A1104+D1096-2,2*$E$2+1)</f>
        <v>22</v>
      </c>
    </row>
    <row r="1105" spans="1:7" s="6" customFormat="1" ht="19.5" customHeight="1">
      <c r="A1105" s="10">
        <v>6</v>
      </c>
      <c r="B1105" s="12">
        <f t="shared" si="35"/>
        <v>3</v>
      </c>
      <c r="C1105" s="12" t="str">
        <f ca="1">IF(G1105=$E$2+1,D1097,INDIRECT(ADDRESS(4+MOD(IF(G1105&lt;$E$2+1,G1105,$E$2+$E$2+2-G1105)-A1105+2*$E$2+1,2*$E$2+1),3)))</f>
        <v>Player 23</v>
      </c>
      <c r="D1105" s="10" t="str">
        <f ca="1" t="shared" si="34"/>
        <v>Player 18</v>
      </c>
      <c r="E1105" s="10"/>
      <c r="F1105" s="10"/>
      <c r="G1105" s="6">
        <f>1+MOD(A1105+D1096-2,2*$E$2+1)</f>
        <v>23</v>
      </c>
    </row>
    <row r="1106" spans="1:7" s="6" customFormat="1" ht="19.5" customHeight="1">
      <c r="A1106" s="10">
        <v>7</v>
      </c>
      <c r="B1106" s="12">
        <f t="shared" si="35"/>
        <v>2</v>
      </c>
      <c r="C1106" s="12" t="str">
        <f ca="1">IF(G1106=$E$2+1,D1097,INDIRECT(ADDRESS(4+MOD(IF(G1106&lt;$E$2+1,G1106,$E$2+$E$2+2-G1106)-A1106+2*$E$2+1,2*$E$2+1),3)))</f>
        <v>Player 21</v>
      </c>
      <c r="D1106" s="10" t="str">
        <f ca="1" t="shared" si="34"/>
        <v>Player 18</v>
      </c>
      <c r="E1106" s="10"/>
      <c r="F1106" s="10"/>
      <c r="G1106" s="6">
        <f>1+MOD(A1106+D1096-2,2*$E$2+1)</f>
        <v>24</v>
      </c>
    </row>
    <row r="1107" spans="1:7" s="6" customFormat="1" ht="19.5" customHeight="1">
      <c r="A1107" s="10">
        <v>8</v>
      </c>
      <c r="B1107" s="12">
        <f t="shared" si="35"/>
        <v>1</v>
      </c>
      <c r="C1107" s="12" t="str">
        <f ca="1">IF(G1107=$E$2+1,D1097,INDIRECT(ADDRESS(4+MOD(IF(G1107&lt;$E$2+1,G1107,$E$2+$E$2+2-G1107)-A1107+2*$E$2+1,2*$E$2+1),3)))</f>
        <v>Player 19</v>
      </c>
      <c r="D1107" s="10" t="str">
        <f ca="1" t="shared" si="34"/>
        <v>Player 18</v>
      </c>
      <c r="E1107" s="10"/>
      <c r="F1107" s="10"/>
      <c r="G1107" s="6">
        <f>1+MOD(A1107+D1096-2,2*$E$2+1)</f>
        <v>25</v>
      </c>
    </row>
    <row r="1108" spans="1:7" s="6" customFormat="1" ht="19.5" customHeight="1">
      <c r="A1108" s="10">
        <v>9</v>
      </c>
      <c r="B1108" s="12">
        <f t="shared" si="35"/>
        <v>1</v>
      </c>
      <c r="C1108" s="12" t="str">
        <f ca="1">IF(G1108=$E$2+1,D1097,INDIRECT(ADDRESS(4+MOD(IF(G1108&lt;$E$2+1,G1108,$E$2+$E$2+2-G1108)-A1108+2*$E$2+1,2*$E$2+1),3)))</f>
        <v>Player 18</v>
      </c>
      <c r="D1108" s="10" t="str">
        <f ca="1" t="shared" si="34"/>
        <v>Player 17</v>
      </c>
      <c r="E1108" s="10"/>
      <c r="F1108" s="10"/>
      <c r="G1108" s="6">
        <f>1+MOD(A1108+D1096-2,2*$E$2+1)</f>
        <v>1</v>
      </c>
    </row>
    <row r="1109" spans="1:7" s="6" customFormat="1" ht="19.5" customHeight="1">
      <c r="A1109" s="10">
        <v>10</v>
      </c>
      <c r="B1109" s="12">
        <f t="shared" si="35"/>
        <v>2</v>
      </c>
      <c r="C1109" s="12" t="str">
        <f ca="1">IF(G1109=$E$2+1,D1097,INDIRECT(ADDRESS(4+MOD(IF(G1109&lt;$E$2+1,G1109,$E$2+$E$2+2-G1109)-A1109+2*$E$2+1,2*$E$2+1),3)))</f>
        <v>Player 18</v>
      </c>
      <c r="D1109" s="10" t="str">
        <f ca="1" t="shared" si="34"/>
        <v>Player 15</v>
      </c>
      <c r="E1109" s="10"/>
      <c r="F1109" s="10"/>
      <c r="G1109" s="6">
        <f>1+MOD(A1109+D1096-2,2*$E$2+1)</f>
        <v>2</v>
      </c>
    </row>
    <row r="1110" spans="1:7" s="6" customFormat="1" ht="19.5" customHeight="1">
      <c r="A1110" s="10">
        <v>11</v>
      </c>
      <c r="B1110" s="12">
        <f t="shared" si="35"/>
        <v>3</v>
      </c>
      <c r="C1110" s="12" t="str">
        <f ca="1">IF(G1110=$E$2+1,D1097,INDIRECT(ADDRESS(4+MOD(IF(G1110&lt;$E$2+1,G1110,$E$2+$E$2+2-G1110)-A1110+2*$E$2+1,2*$E$2+1),3)))</f>
        <v>Player 18</v>
      </c>
      <c r="D1110" s="10" t="str">
        <f ca="1" t="shared" si="34"/>
        <v>Player 13</v>
      </c>
      <c r="E1110" s="10"/>
      <c r="F1110" s="10"/>
      <c r="G1110" s="6">
        <f>1+MOD(A1110+D1096-2,2*$E$2+1)</f>
        <v>3</v>
      </c>
    </row>
    <row r="1111" spans="1:7" s="6" customFormat="1" ht="19.5" customHeight="1">
      <c r="A1111" s="10">
        <v>12</v>
      </c>
      <c r="B1111" s="12">
        <f t="shared" si="35"/>
        <v>4</v>
      </c>
      <c r="C1111" s="12" t="str">
        <f ca="1">IF(G1111=$E$2+1,D1097,INDIRECT(ADDRESS(4+MOD(IF(G1111&lt;$E$2+1,G1111,$E$2+$E$2+2-G1111)-A1111+2*$E$2+1,2*$E$2+1),3)))</f>
        <v>Player 18</v>
      </c>
      <c r="D1111" s="10" t="str">
        <f ca="1" t="shared" si="34"/>
        <v>Player 11</v>
      </c>
      <c r="E1111" s="10"/>
      <c r="F1111" s="10"/>
      <c r="G1111" s="6">
        <f>1+MOD(A1111+D1096-2,2*$E$2+1)</f>
        <v>4</v>
      </c>
    </row>
    <row r="1112" spans="1:7" s="6" customFormat="1" ht="19.5" customHeight="1">
      <c r="A1112" s="10">
        <v>13</v>
      </c>
      <c r="B1112" s="12">
        <f t="shared" si="35"/>
        <v>5</v>
      </c>
      <c r="C1112" s="12" t="str">
        <f ca="1">IF(G1112=$E$2+1,D1097,INDIRECT(ADDRESS(4+MOD(IF(G1112&lt;$E$2+1,G1112,$E$2+$E$2+2-G1112)-A1112+2*$E$2+1,2*$E$2+1),3)))</f>
        <v>Player 18</v>
      </c>
      <c r="D1112" s="10" t="str">
        <f ca="1" t="shared" si="34"/>
        <v>Player 9</v>
      </c>
      <c r="E1112" s="10"/>
      <c r="F1112" s="10"/>
      <c r="G1112" s="6">
        <f>1+MOD(A1112+D1096-2,2*$E$2+1)</f>
        <v>5</v>
      </c>
    </row>
    <row r="1113" spans="1:7" s="6" customFormat="1" ht="19.5" customHeight="1">
      <c r="A1113" s="10">
        <v>14</v>
      </c>
      <c r="B1113" s="12">
        <f t="shared" si="35"/>
        <v>6</v>
      </c>
      <c r="C1113" s="12" t="str">
        <f ca="1">IF(G1113=$E$2+1,D1097,INDIRECT(ADDRESS(4+MOD(IF(G1113&lt;$E$2+1,G1113,$E$2+$E$2+2-G1113)-A1113+2*$E$2+1,2*$E$2+1),3)))</f>
        <v>Player 18</v>
      </c>
      <c r="D1113" s="10" t="str">
        <f ca="1" t="shared" si="34"/>
        <v>Player 7</v>
      </c>
      <c r="E1113" s="10"/>
      <c r="F1113" s="10"/>
      <c r="G1113" s="6">
        <f>1+MOD(A1113+D1096-2,2*$E$2+1)</f>
        <v>6</v>
      </c>
    </row>
    <row r="1114" spans="1:7" s="6" customFormat="1" ht="19.5" customHeight="1">
      <c r="A1114" s="10">
        <v>15</v>
      </c>
      <c r="B1114" s="12">
        <f t="shared" si="35"/>
        <v>7</v>
      </c>
      <c r="C1114" s="12" t="str">
        <f ca="1">IF(G1114=$E$2+1,D1097,INDIRECT(ADDRESS(4+MOD(IF(G1114&lt;$E$2+1,G1114,$E$2+$E$2+2-G1114)-A1114+2*$E$2+1,2*$E$2+1),3)))</f>
        <v>Player 18</v>
      </c>
      <c r="D1114" s="10" t="str">
        <f ca="1" t="shared" si="34"/>
        <v>Player 5</v>
      </c>
      <c r="E1114" s="10"/>
      <c r="F1114" s="10"/>
      <c r="G1114" s="6">
        <f>1+MOD(A1114+D1096-2,2*$E$2+1)</f>
        <v>7</v>
      </c>
    </row>
    <row r="1115" spans="1:7" s="6" customFormat="1" ht="19.5" customHeight="1">
      <c r="A1115" s="10">
        <v>16</v>
      </c>
      <c r="B1115" s="12">
        <f t="shared" si="35"/>
        <v>8</v>
      </c>
      <c r="C1115" s="12" t="str">
        <f ca="1">IF(G1115=$E$2+1,D1097,INDIRECT(ADDRESS(4+MOD(IF(G1115&lt;$E$2+1,G1115,$E$2+$E$2+2-G1115)-A1115+2*$E$2+1,2*$E$2+1),3)))</f>
        <v>Player 18</v>
      </c>
      <c r="D1115" s="10" t="str">
        <f ca="1" t="shared" si="34"/>
        <v>Player 3</v>
      </c>
      <c r="E1115" s="10"/>
      <c r="F1115" s="10"/>
      <c r="G1115" s="6">
        <f>1+MOD(A1115+D1096-2,2*$E$2+1)</f>
        <v>8</v>
      </c>
    </row>
    <row r="1116" spans="1:7" s="6" customFormat="1" ht="19.5" customHeight="1">
      <c r="A1116" s="10">
        <v>17</v>
      </c>
      <c r="B1116" s="12">
        <f t="shared" si="35"/>
        <v>9</v>
      </c>
      <c r="C1116" s="12" t="str">
        <f ca="1">IF(G1116=$E$2+1,D1097,INDIRECT(ADDRESS(4+MOD(IF(G1116&lt;$E$2+1,G1116,$E$2+$E$2+2-G1116)-A1116+2*$E$2+1,2*$E$2+1),3)))</f>
        <v>Player 18</v>
      </c>
      <c r="D1116" s="10" t="str">
        <f ca="1" t="shared" si="34"/>
        <v>Player 1</v>
      </c>
      <c r="E1116" s="10"/>
      <c r="F1116" s="10"/>
      <c r="G1116" s="6">
        <f>1+MOD(A1116+D1096-2,2*$E$2+1)</f>
        <v>9</v>
      </c>
    </row>
    <row r="1117" spans="1:7" s="6" customFormat="1" ht="19.5" customHeight="1">
      <c r="A1117" s="10">
        <v>18</v>
      </c>
      <c r="B1117" s="12">
        <f t="shared" si="35"/>
        <v>10</v>
      </c>
      <c r="C1117" s="12" t="str">
        <f ca="1">IF(G1117=$E$2+1,D1097,INDIRECT(ADDRESS(4+MOD(IF(G1117&lt;$E$2+1,G1117,$E$2+$E$2+2-G1117)-A1117+2*$E$2+1,2*$E$2+1),3)))</f>
        <v>Player 18</v>
      </c>
      <c r="D1117" s="10" t="str">
        <f ca="1" t="shared" si="34"/>
        <v>Player 24</v>
      </c>
      <c r="E1117" s="10"/>
      <c r="F1117" s="10"/>
      <c r="G1117" s="6">
        <f>1+MOD(A1117+D1096-2,2*$E$2+1)</f>
        <v>10</v>
      </c>
    </row>
    <row r="1118" spans="1:7" s="6" customFormat="1" ht="19.5" customHeight="1">
      <c r="A1118" s="10">
        <v>19</v>
      </c>
      <c r="B1118" s="12">
        <f t="shared" si="35"/>
        <v>11</v>
      </c>
      <c r="C1118" s="12" t="str">
        <f ca="1">IF(G1118=$E$2+1,D1097,INDIRECT(ADDRESS(4+MOD(IF(G1118&lt;$E$2+1,G1118,$E$2+$E$2+2-G1118)-A1118+2*$E$2+1,2*$E$2+1),3)))</f>
        <v>Player 18</v>
      </c>
      <c r="D1118" s="10" t="str">
        <f ca="1" t="shared" si="34"/>
        <v>Player 22</v>
      </c>
      <c r="E1118" s="10"/>
      <c r="F1118" s="10"/>
      <c r="G1118" s="6">
        <f>1+MOD(A1118+D1096-2,2*$E$2+1)</f>
        <v>11</v>
      </c>
    </row>
    <row r="1119" spans="1:7" s="6" customFormat="1" ht="19.5" customHeight="1">
      <c r="A1119" s="10">
        <v>20</v>
      </c>
      <c r="B1119" s="12">
        <f t="shared" si="35"/>
        <v>12</v>
      </c>
      <c r="C1119" s="12" t="str">
        <f ca="1">IF(G1119=$E$2+1,D1097,INDIRECT(ADDRESS(4+MOD(IF(G1119&lt;$E$2+1,G1119,$E$2+$E$2+2-G1119)-A1119+2*$E$2+1,2*$E$2+1),3)))</f>
        <v>Player 18</v>
      </c>
      <c r="D1119" s="10" t="str">
        <f ca="1" t="shared" si="34"/>
        <v>Player 20</v>
      </c>
      <c r="E1119" s="10"/>
      <c r="F1119" s="10"/>
      <c r="G1119" s="6">
        <f>1+MOD(A1119+D1096-2,2*$E$2+1)</f>
        <v>12</v>
      </c>
    </row>
    <row r="1120" spans="1:7" s="6" customFormat="1" ht="19.5" customHeight="1">
      <c r="A1120" s="10">
        <v>21</v>
      </c>
      <c r="B1120" s="12">
        <f t="shared" si="35"/>
        <v>0</v>
      </c>
      <c r="C1120" s="12" t="str">
        <f ca="1">IF(G1120=$E$2+1,D1097,INDIRECT(ADDRESS(4+MOD(IF(G1120&lt;$E$2+1,G1120,$E$2+$E$2+2-G1120)-A1120+2*$E$2+1,2*$E$2+1),3)))</f>
        <v>Player 18</v>
      </c>
      <c r="D1120" s="10" t="str">
        <f ca="1" t="shared" si="34"/>
        <v>Rest</v>
      </c>
      <c r="E1120" s="10"/>
      <c r="F1120" s="10"/>
      <c r="G1120" s="6">
        <f>1+MOD(A1120+D1096-2,2*$E$2+1)</f>
        <v>13</v>
      </c>
    </row>
    <row r="1121" spans="1:7" s="6" customFormat="1" ht="19.5" customHeight="1">
      <c r="A1121" s="10">
        <v>22</v>
      </c>
      <c r="B1121" s="12">
        <f t="shared" si="35"/>
        <v>12</v>
      </c>
      <c r="C1121" s="12" t="str">
        <f ca="1">IF(G1121=$E$2+1,D1097,INDIRECT(ADDRESS(4+MOD(IF(G1121&lt;$E$2+1,G1121,$E$2+$E$2+2-G1121)-A1121+2*$E$2+1,2*$E$2+1),3)))</f>
        <v>Player 16</v>
      </c>
      <c r="D1121" s="10" t="str">
        <f ca="1" t="shared" si="34"/>
        <v>Player 18</v>
      </c>
      <c r="E1121" s="10"/>
      <c r="F1121" s="10"/>
      <c r="G1121" s="6">
        <f>1+MOD(A1121+D1096-2,2*$E$2+1)</f>
        <v>14</v>
      </c>
    </row>
    <row r="1122" spans="1:7" s="6" customFormat="1" ht="19.5" customHeight="1">
      <c r="A1122" s="10">
        <v>23</v>
      </c>
      <c r="B1122" s="12">
        <f t="shared" si="35"/>
        <v>11</v>
      </c>
      <c r="C1122" s="12" t="str">
        <f ca="1">IF(G1122=$E$2+1,D1097,INDIRECT(ADDRESS(4+MOD(IF(G1122&lt;$E$2+1,G1122,$E$2+$E$2+2-G1122)-A1122+2*$E$2+1,2*$E$2+1),3)))</f>
        <v>Player 14</v>
      </c>
      <c r="D1122" s="10" t="str">
        <f ca="1" t="shared" si="34"/>
        <v>Player 18</v>
      </c>
      <c r="E1122" s="10"/>
      <c r="F1122" s="10"/>
      <c r="G1122" s="6">
        <f>1+MOD(A1122+D1096-2,2*$E$2+1)</f>
        <v>15</v>
      </c>
    </row>
    <row r="1123" spans="1:7" s="6" customFormat="1" ht="19.5" customHeight="1">
      <c r="A1123" s="10">
        <v>24</v>
      </c>
      <c r="B1123" s="12">
        <f t="shared" si="35"/>
        <v>10</v>
      </c>
      <c r="C1123" s="12" t="str">
        <f ca="1">IF(G1123=$E$2+1,D1097,INDIRECT(ADDRESS(4+MOD(IF(G1123&lt;$E$2+1,G1123,$E$2+$E$2+2-G1123)-A1123+2*$E$2+1,2*$E$2+1),3)))</f>
        <v>Player 12</v>
      </c>
      <c r="D1123" s="10" t="str">
        <f ca="1" t="shared" si="34"/>
        <v>Player 18</v>
      </c>
      <c r="E1123" s="10"/>
      <c r="F1123" s="10"/>
      <c r="G1123" s="6">
        <f>1+MOD(A1123+D1096-2,2*$E$2+1)</f>
        <v>16</v>
      </c>
    </row>
    <row r="1124" spans="1:7" s="6" customFormat="1" ht="19.5" customHeight="1">
      <c r="A1124" s="10">
        <v>25</v>
      </c>
      <c r="B1124" s="12">
        <f t="shared" si="35"/>
        <v>9</v>
      </c>
      <c r="C1124" s="12" t="str">
        <f ca="1">IF(G1124=$E$2+1,D1097,INDIRECT(ADDRESS(4+MOD(IF(G1124&lt;$E$2+1,G1124,$E$2+$E$2+2-G1124)-A1124+2*$E$2+1,2*$E$2+1),3)))</f>
        <v>Player 10</v>
      </c>
      <c r="D1124" s="10" t="str">
        <f ca="1" t="shared" si="34"/>
        <v>Player 18</v>
      </c>
      <c r="E1124" s="10"/>
      <c r="F1124" s="10"/>
      <c r="G1124" s="6">
        <f>1+MOD(A1124+D1096-2,2*$E$2+1)</f>
        <v>17</v>
      </c>
    </row>
    <row r="1125" s="6" customFormat="1" ht="19.5" customHeight="1">
      <c r="F1125" s="7"/>
    </row>
    <row r="1126" s="6" customFormat="1" ht="19.5" customHeight="1">
      <c r="F1126" s="7"/>
    </row>
    <row r="1127" s="6" customFormat="1" ht="19.5" customHeight="1">
      <c r="F1127" s="7"/>
    </row>
    <row r="1128" s="6" customFormat="1" ht="19.5" customHeight="1">
      <c r="F1128" s="7"/>
    </row>
    <row r="1129" spans="1:4" s="6" customFormat="1" ht="19.5" customHeight="1">
      <c r="A1129" s="6" t="s">
        <v>38</v>
      </c>
      <c r="C1129" s="8" t="s">
        <v>39</v>
      </c>
      <c r="D1129" s="9">
        <v>19</v>
      </c>
    </row>
    <row r="1130" spans="3:4" s="6" customFormat="1" ht="19.5" customHeight="1">
      <c r="C1130" s="8" t="s">
        <v>40</v>
      </c>
      <c r="D1130" s="9" t="str">
        <f ca="1">INDIRECT(ADDRESS(3+D1129,3))</f>
        <v>Player 19</v>
      </c>
    </row>
    <row r="1131" s="6" customFormat="1" ht="19.5" customHeight="1"/>
    <row r="1132" spans="1:7" s="6" customFormat="1" ht="19.5" customHeight="1">
      <c r="A1132" s="10" t="s">
        <v>43</v>
      </c>
      <c r="B1132" s="17" t="s">
        <v>5</v>
      </c>
      <c r="C1132" s="12" t="s">
        <v>11</v>
      </c>
      <c r="D1132" s="10" t="s">
        <v>10</v>
      </c>
      <c r="E1132" s="11" t="s">
        <v>3</v>
      </c>
      <c r="F1132" s="10" t="s">
        <v>4</v>
      </c>
      <c r="G1132" s="6" t="s">
        <v>41</v>
      </c>
    </row>
    <row r="1133" spans="1:7" s="6" customFormat="1" ht="19.5" customHeight="1">
      <c r="A1133" s="10">
        <v>1</v>
      </c>
      <c r="B1133" s="12">
        <f>IF(G1133=$E$2+1,0,IF(G1133&lt;$E$2+1,G1133,$E$2+$E$2+2-G1133))</f>
        <v>7</v>
      </c>
      <c r="C1133" s="12" t="str">
        <f ca="1">IF(G1133=$E$2+1,D1130,INDIRECT(ADDRESS(4+MOD(IF(G1133&lt;$E$2+1,G1133,$E$2+$E$2+2-G1133)-A1133+2*$E$2+1,2*$E$2+1),3)))</f>
        <v>Player 7</v>
      </c>
      <c r="D1133" s="10" t="str">
        <f aca="true" ca="1" t="shared" si="36" ref="D1133:D1157">IF(G1133=$E$2+1,$F$3,INDIRECT(ADDRESS(4+MOD(IF(G1133&lt;$E$2+1,$E$2+$E$2+2-G1133,G1133)-A1133+2*$E$2+1,2*$E$2+1),3)))</f>
        <v>Player 19</v>
      </c>
      <c r="E1133" s="11"/>
      <c r="F1133" s="10"/>
      <c r="G1133" s="6">
        <f>1+MOD(A1133+D1129-2,2*$E$2+1)</f>
        <v>19</v>
      </c>
    </row>
    <row r="1134" spans="1:7" s="6" customFormat="1" ht="19.5" customHeight="1">
      <c r="A1134" s="10">
        <v>2</v>
      </c>
      <c r="B1134" s="12">
        <f aca="true" t="shared" si="37" ref="B1134:B1157">IF(G1134=$E$2+1,0,IF(G1134&lt;$E$2+1,G1134,$E$2+$E$2+2-G1134))</f>
        <v>6</v>
      </c>
      <c r="C1134" s="12" t="str">
        <f ca="1">IF(G1134=$E$2+1,D1130,INDIRECT(ADDRESS(4+MOD(IF(G1134&lt;$E$2+1,G1134,$E$2+$E$2+2-G1134)-A1134+2*$E$2+1,2*$E$2+1),3)))</f>
        <v>Player 5</v>
      </c>
      <c r="D1134" s="10" t="str">
        <f ca="1" t="shared" si="36"/>
        <v>Player 19</v>
      </c>
      <c r="E1134" s="11"/>
      <c r="F1134" s="10"/>
      <c r="G1134" s="6">
        <f>1+MOD(A1134+D1129-2,2*$E$2+1)</f>
        <v>20</v>
      </c>
    </row>
    <row r="1135" spans="1:7" s="6" customFormat="1" ht="19.5" customHeight="1">
      <c r="A1135" s="10">
        <v>3</v>
      </c>
      <c r="B1135" s="12">
        <f t="shared" si="37"/>
        <v>5</v>
      </c>
      <c r="C1135" s="12" t="str">
        <f ca="1">IF(G1135=$E$2+1,D1130,INDIRECT(ADDRESS(4+MOD(IF(G1135&lt;$E$2+1,G1135,$E$2+$E$2+2-G1135)-A1135+2*$E$2+1,2*$E$2+1),3)))</f>
        <v>Player 3</v>
      </c>
      <c r="D1135" s="10" t="str">
        <f ca="1" t="shared" si="36"/>
        <v>Player 19</v>
      </c>
      <c r="E1135" s="10"/>
      <c r="F1135" s="10"/>
      <c r="G1135" s="6">
        <f>1+MOD(A1135+D1129-2,2*$E$2+1)</f>
        <v>21</v>
      </c>
    </row>
    <row r="1136" spans="1:7" s="6" customFormat="1" ht="19.5" customHeight="1">
      <c r="A1136" s="10">
        <v>4</v>
      </c>
      <c r="B1136" s="12">
        <f t="shared" si="37"/>
        <v>4</v>
      </c>
      <c r="C1136" s="12" t="str">
        <f ca="1">IF(G1136=$E$2+1,D1130,INDIRECT(ADDRESS(4+MOD(IF(G1136&lt;$E$2+1,G1136,$E$2+$E$2+2-G1136)-A1136+2*$E$2+1,2*$E$2+1),3)))</f>
        <v>Player 1</v>
      </c>
      <c r="D1136" s="10" t="str">
        <f ca="1" t="shared" si="36"/>
        <v>Player 19</v>
      </c>
      <c r="E1136" s="10"/>
      <c r="F1136" s="10"/>
      <c r="G1136" s="6">
        <f>1+MOD(A1136+D1129-2,2*$E$2+1)</f>
        <v>22</v>
      </c>
    </row>
    <row r="1137" spans="1:7" s="6" customFormat="1" ht="19.5" customHeight="1">
      <c r="A1137" s="10">
        <v>5</v>
      </c>
      <c r="B1137" s="12">
        <f t="shared" si="37"/>
        <v>3</v>
      </c>
      <c r="C1137" s="12" t="str">
        <f ca="1">IF(G1137=$E$2+1,D1130,INDIRECT(ADDRESS(4+MOD(IF(G1137&lt;$E$2+1,G1137,$E$2+$E$2+2-G1137)-A1137+2*$E$2+1,2*$E$2+1),3)))</f>
        <v>Player 24</v>
      </c>
      <c r="D1137" s="10" t="str">
        <f ca="1" t="shared" si="36"/>
        <v>Player 19</v>
      </c>
      <c r="E1137" s="10"/>
      <c r="F1137" s="10"/>
      <c r="G1137" s="6">
        <f>1+MOD(A1137+D1129-2,2*$E$2+1)</f>
        <v>23</v>
      </c>
    </row>
    <row r="1138" spans="1:7" s="6" customFormat="1" ht="19.5" customHeight="1">
      <c r="A1138" s="10">
        <v>6</v>
      </c>
      <c r="B1138" s="12">
        <f t="shared" si="37"/>
        <v>2</v>
      </c>
      <c r="C1138" s="12" t="str">
        <f ca="1">IF(G1138=$E$2+1,D1130,INDIRECT(ADDRESS(4+MOD(IF(G1138&lt;$E$2+1,G1138,$E$2+$E$2+2-G1138)-A1138+2*$E$2+1,2*$E$2+1),3)))</f>
        <v>Player 22</v>
      </c>
      <c r="D1138" s="10" t="str">
        <f ca="1" t="shared" si="36"/>
        <v>Player 19</v>
      </c>
      <c r="E1138" s="10"/>
      <c r="F1138" s="10"/>
      <c r="G1138" s="6">
        <f>1+MOD(A1138+D1129-2,2*$E$2+1)</f>
        <v>24</v>
      </c>
    </row>
    <row r="1139" spans="1:7" s="6" customFormat="1" ht="19.5" customHeight="1">
      <c r="A1139" s="10">
        <v>7</v>
      </c>
      <c r="B1139" s="12">
        <f t="shared" si="37"/>
        <v>1</v>
      </c>
      <c r="C1139" s="12" t="str">
        <f ca="1">IF(G1139=$E$2+1,D1130,INDIRECT(ADDRESS(4+MOD(IF(G1139&lt;$E$2+1,G1139,$E$2+$E$2+2-G1139)-A1139+2*$E$2+1,2*$E$2+1),3)))</f>
        <v>Player 20</v>
      </c>
      <c r="D1139" s="10" t="str">
        <f ca="1" t="shared" si="36"/>
        <v>Player 19</v>
      </c>
      <c r="E1139" s="10"/>
      <c r="F1139" s="10"/>
      <c r="G1139" s="6">
        <f>1+MOD(A1139+D1129-2,2*$E$2+1)</f>
        <v>25</v>
      </c>
    </row>
    <row r="1140" spans="1:7" s="6" customFormat="1" ht="19.5" customHeight="1">
      <c r="A1140" s="10">
        <v>8</v>
      </c>
      <c r="B1140" s="12">
        <f t="shared" si="37"/>
        <v>1</v>
      </c>
      <c r="C1140" s="12" t="str">
        <f ca="1">IF(G1140=$E$2+1,D1130,INDIRECT(ADDRESS(4+MOD(IF(G1140&lt;$E$2+1,G1140,$E$2+$E$2+2-G1140)-A1140+2*$E$2+1,2*$E$2+1),3)))</f>
        <v>Player 19</v>
      </c>
      <c r="D1140" s="10" t="str">
        <f ca="1" t="shared" si="36"/>
        <v>Player 18</v>
      </c>
      <c r="E1140" s="10"/>
      <c r="F1140" s="10"/>
      <c r="G1140" s="6">
        <f>1+MOD(A1140+D1129-2,2*$E$2+1)</f>
        <v>1</v>
      </c>
    </row>
    <row r="1141" spans="1:7" s="6" customFormat="1" ht="19.5" customHeight="1">
      <c r="A1141" s="10">
        <v>9</v>
      </c>
      <c r="B1141" s="12">
        <f t="shared" si="37"/>
        <v>2</v>
      </c>
      <c r="C1141" s="12" t="str">
        <f ca="1">IF(G1141=$E$2+1,D1130,INDIRECT(ADDRESS(4+MOD(IF(G1141&lt;$E$2+1,G1141,$E$2+$E$2+2-G1141)-A1141+2*$E$2+1,2*$E$2+1),3)))</f>
        <v>Player 19</v>
      </c>
      <c r="D1141" s="10" t="str">
        <f ca="1" t="shared" si="36"/>
        <v>Player 16</v>
      </c>
      <c r="E1141" s="10"/>
      <c r="F1141" s="10"/>
      <c r="G1141" s="6">
        <f>1+MOD(A1141+D1129-2,2*$E$2+1)</f>
        <v>2</v>
      </c>
    </row>
    <row r="1142" spans="1:7" s="6" customFormat="1" ht="19.5" customHeight="1">
      <c r="A1142" s="10">
        <v>10</v>
      </c>
      <c r="B1142" s="12">
        <f t="shared" si="37"/>
        <v>3</v>
      </c>
      <c r="C1142" s="12" t="str">
        <f ca="1">IF(G1142=$E$2+1,D1130,INDIRECT(ADDRESS(4+MOD(IF(G1142&lt;$E$2+1,G1142,$E$2+$E$2+2-G1142)-A1142+2*$E$2+1,2*$E$2+1),3)))</f>
        <v>Player 19</v>
      </c>
      <c r="D1142" s="10" t="str">
        <f ca="1" t="shared" si="36"/>
        <v>Player 14</v>
      </c>
      <c r="E1142" s="10"/>
      <c r="F1142" s="10"/>
      <c r="G1142" s="6">
        <f>1+MOD(A1142+D1129-2,2*$E$2+1)</f>
        <v>3</v>
      </c>
    </row>
    <row r="1143" spans="1:7" s="6" customFormat="1" ht="19.5" customHeight="1">
      <c r="A1143" s="10">
        <v>11</v>
      </c>
      <c r="B1143" s="12">
        <f t="shared" si="37"/>
        <v>4</v>
      </c>
      <c r="C1143" s="12" t="str">
        <f ca="1">IF(G1143=$E$2+1,D1130,INDIRECT(ADDRESS(4+MOD(IF(G1143&lt;$E$2+1,G1143,$E$2+$E$2+2-G1143)-A1143+2*$E$2+1,2*$E$2+1),3)))</f>
        <v>Player 19</v>
      </c>
      <c r="D1143" s="10" t="str">
        <f ca="1" t="shared" si="36"/>
        <v>Player 12</v>
      </c>
      <c r="E1143" s="10"/>
      <c r="F1143" s="10"/>
      <c r="G1143" s="6">
        <f>1+MOD(A1143+D1129-2,2*$E$2+1)</f>
        <v>4</v>
      </c>
    </row>
    <row r="1144" spans="1:7" s="6" customFormat="1" ht="19.5" customHeight="1">
      <c r="A1144" s="10">
        <v>12</v>
      </c>
      <c r="B1144" s="12">
        <f t="shared" si="37"/>
        <v>5</v>
      </c>
      <c r="C1144" s="12" t="str">
        <f ca="1">IF(G1144=$E$2+1,D1130,INDIRECT(ADDRESS(4+MOD(IF(G1144&lt;$E$2+1,G1144,$E$2+$E$2+2-G1144)-A1144+2*$E$2+1,2*$E$2+1),3)))</f>
        <v>Player 19</v>
      </c>
      <c r="D1144" s="10" t="str">
        <f ca="1" t="shared" si="36"/>
        <v>Player 10</v>
      </c>
      <c r="E1144" s="10"/>
      <c r="F1144" s="10"/>
      <c r="G1144" s="6">
        <f>1+MOD(A1144+D1129-2,2*$E$2+1)</f>
        <v>5</v>
      </c>
    </row>
    <row r="1145" spans="1:7" s="6" customFormat="1" ht="19.5" customHeight="1">
      <c r="A1145" s="10">
        <v>13</v>
      </c>
      <c r="B1145" s="12">
        <f t="shared" si="37"/>
        <v>6</v>
      </c>
      <c r="C1145" s="12" t="str">
        <f ca="1">IF(G1145=$E$2+1,D1130,INDIRECT(ADDRESS(4+MOD(IF(G1145&lt;$E$2+1,G1145,$E$2+$E$2+2-G1145)-A1145+2*$E$2+1,2*$E$2+1),3)))</f>
        <v>Player 19</v>
      </c>
      <c r="D1145" s="10" t="str">
        <f ca="1" t="shared" si="36"/>
        <v>Player 8</v>
      </c>
      <c r="E1145" s="10"/>
      <c r="F1145" s="10"/>
      <c r="G1145" s="6">
        <f>1+MOD(A1145+D1129-2,2*$E$2+1)</f>
        <v>6</v>
      </c>
    </row>
    <row r="1146" spans="1:7" s="6" customFormat="1" ht="19.5" customHeight="1">
      <c r="A1146" s="10">
        <v>14</v>
      </c>
      <c r="B1146" s="12">
        <f t="shared" si="37"/>
        <v>7</v>
      </c>
      <c r="C1146" s="12" t="str">
        <f ca="1">IF(G1146=$E$2+1,D1130,INDIRECT(ADDRESS(4+MOD(IF(G1146&lt;$E$2+1,G1146,$E$2+$E$2+2-G1146)-A1146+2*$E$2+1,2*$E$2+1),3)))</f>
        <v>Player 19</v>
      </c>
      <c r="D1146" s="10" t="str">
        <f ca="1" t="shared" si="36"/>
        <v>Player 6</v>
      </c>
      <c r="E1146" s="10"/>
      <c r="F1146" s="10"/>
      <c r="G1146" s="6">
        <f>1+MOD(A1146+D1129-2,2*$E$2+1)</f>
        <v>7</v>
      </c>
    </row>
    <row r="1147" spans="1:7" s="6" customFormat="1" ht="19.5" customHeight="1">
      <c r="A1147" s="10">
        <v>15</v>
      </c>
      <c r="B1147" s="12">
        <f t="shared" si="37"/>
        <v>8</v>
      </c>
      <c r="C1147" s="12" t="str">
        <f ca="1">IF(G1147=$E$2+1,D1130,INDIRECT(ADDRESS(4+MOD(IF(G1147&lt;$E$2+1,G1147,$E$2+$E$2+2-G1147)-A1147+2*$E$2+1,2*$E$2+1),3)))</f>
        <v>Player 19</v>
      </c>
      <c r="D1147" s="10" t="str">
        <f ca="1" t="shared" si="36"/>
        <v>Player 4</v>
      </c>
      <c r="E1147" s="10"/>
      <c r="F1147" s="10"/>
      <c r="G1147" s="6">
        <f>1+MOD(A1147+D1129-2,2*$E$2+1)</f>
        <v>8</v>
      </c>
    </row>
    <row r="1148" spans="1:7" s="6" customFormat="1" ht="19.5" customHeight="1">
      <c r="A1148" s="10">
        <v>16</v>
      </c>
      <c r="B1148" s="12">
        <f t="shared" si="37"/>
        <v>9</v>
      </c>
      <c r="C1148" s="12" t="str">
        <f ca="1">IF(G1148=$E$2+1,D1130,INDIRECT(ADDRESS(4+MOD(IF(G1148&lt;$E$2+1,G1148,$E$2+$E$2+2-G1148)-A1148+2*$E$2+1,2*$E$2+1),3)))</f>
        <v>Player 19</v>
      </c>
      <c r="D1148" s="10" t="str">
        <f ca="1" t="shared" si="36"/>
        <v>Player 2</v>
      </c>
      <c r="E1148" s="10"/>
      <c r="F1148" s="10"/>
      <c r="G1148" s="6">
        <f>1+MOD(A1148+D1129-2,2*$E$2+1)</f>
        <v>9</v>
      </c>
    </row>
    <row r="1149" spans="1:7" s="6" customFormat="1" ht="19.5" customHeight="1">
      <c r="A1149" s="10">
        <v>17</v>
      </c>
      <c r="B1149" s="12">
        <f t="shared" si="37"/>
        <v>10</v>
      </c>
      <c r="C1149" s="12" t="str">
        <f ca="1">IF(G1149=$E$2+1,D1130,INDIRECT(ADDRESS(4+MOD(IF(G1149&lt;$E$2+1,G1149,$E$2+$E$2+2-G1149)-A1149+2*$E$2+1,2*$E$2+1),3)))</f>
        <v>Player 19</v>
      </c>
      <c r="D1149" s="10" t="str">
        <f ca="1" t="shared" si="36"/>
        <v>Player 25 or Rest</v>
      </c>
      <c r="E1149" s="10"/>
      <c r="F1149" s="10"/>
      <c r="G1149" s="6">
        <f>1+MOD(A1149+D1129-2,2*$E$2+1)</f>
        <v>10</v>
      </c>
    </row>
    <row r="1150" spans="1:7" s="6" customFormat="1" ht="19.5" customHeight="1">
      <c r="A1150" s="10">
        <v>18</v>
      </c>
      <c r="B1150" s="12">
        <f t="shared" si="37"/>
        <v>11</v>
      </c>
      <c r="C1150" s="12" t="str">
        <f ca="1">IF(G1150=$E$2+1,D1130,INDIRECT(ADDRESS(4+MOD(IF(G1150&lt;$E$2+1,G1150,$E$2+$E$2+2-G1150)-A1150+2*$E$2+1,2*$E$2+1),3)))</f>
        <v>Player 19</v>
      </c>
      <c r="D1150" s="10" t="str">
        <f ca="1" t="shared" si="36"/>
        <v>Player 23</v>
      </c>
      <c r="E1150" s="10"/>
      <c r="F1150" s="10"/>
      <c r="G1150" s="6">
        <f>1+MOD(A1150+D1129-2,2*$E$2+1)</f>
        <v>11</v>
      </c>
    </row>
    <row r="1151" spans="1:7" s="6" customFormat="1" ht="19.5" customHeight="1">
      <c r="A1151" s="10">
        <v>19</v>
      </c>
      <c r="B1151" s="12">
        <f t="shared" si="37"/>
        <v>12</v>
      </c>
      <c r="C1151" s="12" t="str">
        <f ca="1">IF(G1151=$E$2+1,D1130,INDIRECT(ADDRESS(4+MOD(IF(G1151&lt;$E$2+1,G1151,$E$2+$E$2+2-G1151)-A1151+2*$E$2+1,2*$E$2+1),3)))</f>
        <v>Player 19</v>
      </c>
      <c r="D1151" s="10" t="str">
        <f ca="1" t="shared" si="36"/>
        <v>Player 21</v>
      </c>
      <c r="E1151" s="10"/>
      <c r="F1151" s="10"/>
      <c r="G1151" s="6">
        <f>1+MOD(A1151+D1129-2,2*$E$2+1)</f>
        <v>12</v>
      </c>
    </row>
    <row r="1152" spans="1:7" s="6" customFormat="1" ht="19.5" customHeight="1">
      <c r="A1152" s="10">
        <v>20</v>
      </c>
      <c r="B1152" s="12">
        <f t="shared" si="37"/>
        <v>0</v>
      </c>
      <c r="C1152" s="12" t="str">
        <f ca="1">IF(G1152=$E$2+1,D1130,INDIRECT(ADDRESS(4+MOD(IF(G1152&lt;$E$2+1,G1152,$E$2+$E$2+2-G1152)-A1152+2*$E$2+1,2*$E$2+1),3)))</f>
        <v>Player 19</v>
      </c>
      <c r="D1152" s="10" t="str">
        <f ca="1" t="shared" si="36"/>
        <v>Rest</v>
      </c>
      <c r="E1152" s="10"/>
      <c r="F1152" s="10"/>
      <c r="G1152" s="6">
        <f>1+MOD(A1152+D1129-2,2*$E$2+1)</f>
        <v>13</v>
      </c>
    </row>
    <row r="1153" spans="1:7" s="6" customFormat="1" ht="19.5" customHeight="1">
      <c r="A1153" s="10">
        <v>21</v>
      </c>
      <c r="B1153" s="12">
        <f t="shared" si="37"/>
        <v>12</v>
      </c>
      <c r="C1153" s="12" t="str">
        <f ca="1">IF(G1153=$E$2+1,D1130,INDIRECT(ADDRESS(4+MOD(IF(G1153&lt;$E$2+1,G1153,$E$2+$E$2+2-G1153)-A1153+2*$E$2+1,2*$E$2+1),3)))</f>
        <v>Player 17</v>
      </c>
      <c r="D1153" s="10" t="str">
        <f ca="1" t="shared" si="36"/>
        <v>Player 19</v>
      </c>
      <c r="E1153" s="10"/>
      <c r="F1153" s="10"/>
      <c r="G1153" s="6">
        <f>1+MOD(A1153+D1129-2,2*$E$2+1)</f>
        <v>14</v>
      </c>
    </row>
    <row r="1154" spans="1:7" s="6" customFormat="1" ht="19.5" customHeight="1">
      <c r="A1154" s="10">
        <v>22</v>
      </c>
      <c r="B1154" s="12">
        <f t="shared" si="37"/>
        <v>11</v>
      </c>
      <c r="C1154" s="12" t="str">
        <f ca="1">IF(G1154=$E$2+1,D1130,INDIRECT(ADDRESS(4+MOD(IF(G1154&lt;$E$2+1,G1154,$E$2+$E$2+2-G1154)-A1154+2*$E$2+1,2*$E$2+1),3)))</f>
        <v>Player 15</v>
      </c>
      <c r="D1154" s="10" t="str">
        <f ca="1" t="shared" si="36"/>
        <v>Player 19</v>
      </c>
      <c r="E1154" s="10"/>
      <c r="F1154" s="10"/>
      <c r="G1154" s="6">
        <f>1+MOD(A1154+D1129-2,2*$E$2+1)</f>
        <v>15</v>
      </c>
    </row>
    <row r="1155" spans="1:7" s="6" customFormat="1" ht="19.5" customHeight="1">
      <c r="A1155" s="10">
        <v>23</v>
      </c>
      <c r="B1155" s="12">
        <f t="shared" si="37"/>
        <v>10</v>
      </c>
      <c r="C1155" s="12" t="str">
        <f ca="1">IF(G1155=$E$2+1,D1130,INDIRECT(ADDRESS(4+MOD(IF(G1155&lt;$E$2+1,G1155,$E$2+$E$2+2-G1155)-A1155+2*$E$2+1,2*$E$2+1),3)))</f>
        <v>Player 13</v>
      </c>
      <c r="D1155" s="10" t="str">
        <f ca="1" t="shared" si="36"/>
        <v>Player 19</v>
      </c>
      <c r="E1155" s="10"/>
      <c r="F1155" s="10"/>
      <c r="G1155" s="6">
        <f>1+MOD(A1155+D1129-2,2*$E$2+1)</f>
        <v>16</v>
      </c>
    </row>
    <row r="1156" spans="1:7" s="6" customFormat="1" ht="19.5" customHeight="1">
      <c r="A1156" s="10">
        <v>24</v>
      </c>
      <c r="B1156" s="12">
        <f t="shared" si="37"/>
        <v>9</v>
      </c>
      <c r="C1156" s="12" t="str">
        <f ca="1">IF(G1156=$E$2+1,D1130,INDIRECT(ADDRESS(4+MOD(IF(G1156&lt;$E$2+1,G1156,$E$2+$E$2+2-G1156)-A1156+2*$E$2+1,2*$E$2+1),3)))</f>
        <v>Player 11</v>
      </c>
      <c r="D1156" s="10" t="str">
        <f ca="1" t="shared" si="36"/>
        <v>Player 19</v>
      </c>
      <c r="E1156" s="10"/>
      <c r="F1156" s="10"/>
      <c r="G1156" s="6">
        <f>1+MOD(A1156+D1129-2,2*$E$2+1)</f>
        <v>17</v>
      </c>
    </row>
    <row r="1157" spans="1:7" s="6" customFormat="1" ht="19.5" customHeight="1">
      <c r="A1157" s="10">
        <v>25</v>
      </c>
      <c r="B1157" s="12">
        <f t="shared" si="37"/>
        <v>8</v>
      </c>
      <c r="C1157" s="12" t="str">
        <f ca="1">IF(G1157=$E$2+1,D1130,INDIRECT(ADDRESS(4+MOD(IF(G1157&lt;$E$2+1,G1157,$E$2+$E$2+2-G1157)-A1157+2*$E$2+1,2*$E$2+1),3)))</f>
        <v>Player 9</v>
      </c>
      <c r="D1157" s="10" t="str">
        <f ca="1" t="shared" si="36"/>
        <v>Player 19</v>
      </c>
      <c r="E1157" s="10"/>
      <c r="F1157" s="10"/>
      <c r="G1157" s="6">
        <f>1+MOD(A1157+D1129-2,2*$E$2+1)</f>
        <v>18</v>
      </c>
    </row>
    <row r="1158" s="6" customFormat="1" ht="19.5" customHeight="1">
      <c r="F1158" s="7"/>
    </row>
    <row r="1159" s="6" customFormat="1" ht="19.5" customHeight="1">
      <c r="F1159" s="7"/>
    </row>
    <row r="1160" s="6" customFormat="1" ht="19.5" customHeight="1">
      <c r="F1160" s="7"/>
    </row>
    <row r="1161" s="6" customFormat="1" ht="19.5" customHeight="1">
      <c r="F1161" s="7"/>
    </row>
    <row r="1162" spans="1:4" s="6" customFormat="1" ht="19.5" customHeight="1">
      <c r="A1162" s="6" t="s">
        <v>38</v>
      </c>
      <c r="C1162" s="8" t="s">
        <v>39</v>
      </c>
      <c r="D1162" s="9">
        <v>20</v>
      </c>
    </row>
    <row r="1163" spans="3:4" s="6" customFormat="1" ht="19.5" customHeight="1">
      <c r="C1163" s="8" t="s">
        <v>40</v>
      </c>
      <c r="D1163" s="9" t="str">
        <f ca="1">INDIRECT(ADDRESS(3+D1162,3))</f>
        <v>Player 20</v>
      </c>
    </row>
    <row r="1164" s="6" customFormat="1" ht="19.5" customHeight="1"/>
    <row r="1165" spans="1:7" s="6" customFormat="1" ht="19.5" customHeight="1">
      <c r="A1165" s="10" t="s">
        <v>43</v>
      </c>
      <c r="B1165" s="17" t="s">
        <v>5</v>
      </c>
      <c r="C1165" s="12" t="s">
        <v>11</v>
      </c>
      <c r="D1165" s="10" t="s">
        <v>10</v>
      </c>
      <c r="E1165" s="11" t="s">
        <v>3</v>
      </c>
      <c r="F1165" s="10" t="s">
        <v>4</v>
      </c>
      <c r="G1165" s="6" t="s">
        <v>41</v>
      </c>
    </row>
    <row r="1166" spans="1:7" s="6" customFormat="1" ht="19.5" customHeight="1">
      <c r="A1166" s="10">
        <v>1</v>
      </c>
      <c r="B1166" s="12">
        <f>IF(G1166=$E$2+1,0,IF(G1166&lt;$E$2+1,G1166,$E$2+$E$2+2-G1166))</f>
        <v>6</v>
      </c>
      <c r="C1166" s="12" t="str">
        <f ca="1">IF(G1166=$E$2+1,D1163,INDIRECT(ADDRESS(4+MOD(IF(G1166&lt;$E$2+1,G1166,$E$2+$E$2+2-G1166)-A1166+2*$E$2+1,2*$E$2+1),3)))</f>
        <v>Player 6</v>
      </c>
      <c r="D1166" s="10" t="str">
        <f aca="true" ca="1" t="shared" si="38" ref="D1166:D1190">IF(G1166=$E$2+1,$F$3,INDIRECT(ADDRESS(4+MOD(IF(G1166&lt;$E$2+1,$E$2+$E$2+2-G1166,G1166)-A1166+2*$E$2+1,2*$E$2+1),3)))</f>
        <v>Player 20</v>
      </c>
      <c r="E1166" s="11"/>
      <c r="F1166" s="10"/>
      <c r="G1166" s="6">
        <f>1+MOD(A1166+D1162-2,2*$E$2+1)</f>
        <v>20</v>
      </c>
    </row>
    <row r="1167" spans="1:7" s="6" customFormat="1" ht="19.5" customHeight="1">
      <c r="A1167" s="10">
        <v>2</v>
      </c>
      <c r="B1167" s="12">
        <f aca="true" t="shared" si="39" ref="B1167:B1190">IF(G1167=$E$2+1,0,IF(G1167&lt;$E$2+1,G1167,$E$2+$E$2+2-G1167))</f>
        <v>5</v>
      </c>
      <c r="C1167" s="12" t="str">
        <f ca="1">IF(G1167=$E$2+1,D1163,INDIRECT(ADDRESS(4+MOD(IF(G1167&lt;$E$2+1,G1167,$E$2+$E$2+2-G1167)-A1167+2*$E$2+1,2*$E$2+1),3)))</f>
        <v>Player 4</v>
      </c>
      <c r="D1167" s="10" t="str">
        <f ca="1" t="shared" si="38"/>
        <v>Player 20</v>
      </c>
      <c r="E1167" s="11"/>
      <c r="F1167" s="10"/>
      <c r="G1167" s="6">
        <f>1+MOD(A1167+D1162-2,2*$E$2+1)</f>
        <v>21</v>
      </c>
    </row>
    <row r="1168" spans="1:7" s="6" customFormat="1" ht="19.5" customHeight="1">
      <c r="A1168" s="10">
        <v>3</v>
      </c>
      <c r="B1168" s="12">
        <f t="shared" si="39"/>
        <v>4</v>
      </c>
      <c r="C1168" s="12" t="str">
        <f ca="1">IF(G1168=$E$2+1,D1163,INDIRECT(ADDRESS(4+MOD(IF(G1168&lt;$E$2+1,G1168,$E$2+$E$2+2-G1168)-A1168+2*$E$2+1,2*$E$2+1),3)))</f>
        <v>Player 2</v>
      </c>
      <c r="D1168" s="10" t="str">
        <f ca="1" t="shared" si="38"/>
        <v>Player 20</v>
      </c>
      <c r="E1168" s="10"/>
      <c r="F1168" s="10"/>
      <c r="G1168" s="6">
        <f>1+MOD(A1168+D1162-2,2*$E$2+1)</f>
        <v>22</v>
      </c>
    </row>
    <row r="1169" spans="1:7" s="6" customFormat="1" ht="19.5" customHeight="1">
      <c r="A1169" s="10">
        <v>4</v>
      </c>
      <c r="B1169" s="12">
        <f t="shared" si="39"/>
        <v>3</v>
      </c>
      <c r="C1169" s="12" t="str">
        <f ca="1">IF(G1169=$E$2+1,D1163,INDIRECT(ADDRESS(4+MOD(IF(G1169&lt;$E$2+1,G1169,$E$2+$E$2+2-G1169)-A1169+2*$E$2+1,2*$E$2+1),3)))</f>
        <v>Player 25 or Rest</v>
      </c>
      <c r="D1169" s="10" t="str">
        <f ca="1" t="shared" si="38"/>
        <v>Player 20</v>
      </c>
      <c r="E1169" s="10"/>
      <c r="F1169" s="10"/>
      <c r="G1169" s="6">
        <f>1+MOD(A1169+D1162-2,2*$E$2+1)</f>
        <v>23</v>
      </c>
    </row>
    <row r="1170" spans="1:7" s="6" customFormat="1" ht="19.5" customHeight="1">
      <c r="A1170" s="10">
        <v>5</v>
      </c>
      <c r="B1170" s="12">
        <f t="shared" si="39"/>
        <v>2</v>
      </c>
      <c r="C1170" s="12" t="str">
        <f ca="1">IF(G1170=$E$2+1,D1163,INDIRECT(ADDRESS(4+MOD(IF(G1170&lt;$E$2+1,G1170,$E$2+$E$2+2-G1170)-A1170+2*$E$2+1,2*$E$2+1),3)))</f>
        <v>Player 23</v>
      </c>
      <c r="D1170" s="10" t="str">
        <f ca="1" t="shared" si="38"/>
        <v>Player 20</v>
      </c>
      <c r="E1170" s="10"/>
      <c r="F1170" s="10"/>
      <c r="G1170" s="6">
        <f>1+MOD(A1170+D1162-2,2*$E$2+1)</f>
        <v>24</v>
      </c>
    </row>
    <row r="1171" spans="1:7" s="6" customFormat="1" ht="19.5" customHeight="1">
      <c r="A1171" s="10">
        <v>6</v>
      </c>
      <c r="B1171" s="12">
        <f t="shared" si="39"/>
        <v>1</v>
      </c>
      <c r="C1171" s="12" t="str">
        <f ca="1">IF(G1171=$E$2+1,D1163,INDIRECT(ADDRESS(4+MOD(IF(G1171&lt;$E$2+1,G1171,$E$2+$E$2+2-G1171)-A1171+2*$E$2+1,2*$E$2+1),3)))</f>
        <v>Player 21</v>
      </c>
      <c r="D1171" s="10" t="str">
        <f ca="1" t="shared" si="38"/>
        <v>Player 20</v>
      </c>
      <c r="E1171" s="10"/>
      <c r="F1171" s="10"/>
      <c r="G1171" s="6">
        <f>1+MOD(A1171+D1162-2,2*$E$2+1)</f>
        <v>25</v>
      </c>
    </row>
    <row r="1172" spans="1:7" s="6" customFormat="1" ht="19.5" customHeight="1">
      <c r="A1172" s="10">
        <v>7</v>
      </c>
      <c r="B1172" s="12">
        <f t="shared" si="39"/>
        <v>1</v>
      </c>
      <c r="C1172" s="12" t="str">
        <f ca="1">IF(G1172=$E$2+1,D1163,INDIRECT(ADDRESS(4+MOD(IF(G1172&lt;$E$2+1,G1172,$E$2+$E$2+2-G1172)-A1172+2*$E$2+1,2*$E$2+1),3)))</f>
        <v>Player 20</v>
      </c>
      <c r="D1172" s="10" t="str">
        <f ca="1" t="shared" si="38"/>
        <v>Player 19</v>
      </c>
      <c r="E1172" s="10"/>
      <c r="F1172" s="10"/>
      <c r="G1172" s="6">
        <f>1+MOD(A1172+D1162-2,2*$E$2+1)</f>
        <v>1</v>
      </c>
    </row>
    <row r="1173" spans="1:7" s="6" customFormat="1" ht="19.5" customHeight="1">
      <c r="A1173" s="10">
        <v>8</v>
      </c>
      <c r="B1173" s="12">
        <f t="shared" si="39"/>
        <v>2</v>
      </c>
      <c r="C1173" s="12" t="str">
        <f ca="1">IF(G1173=$E$2+1,D1163,INDIRECT(ADDRESS(4+MOD(IF(G1173&lt;$E$2+1,G1173,$E$2+$E$2+2-G1173)-A1173+2*$E$2+1,2*$E$2+1),3)))</f>
        <v>Player 20</v>
      </c>
      <c r="D1173" s="10" t="str">
        <f ca="1" t="shared" si="38"/>
        <v>Player 17</v>
      </c>
      <c r="E1173" s="10"/>
      <c r="F1173" s="10"/>
      <c r="G1173" s="6">
        <f>1+MOD(A1173+D1162-2,2*$E$2+1)</f>
        <v>2</v>
      </c>
    </row>
    <row r="1174" spans="1:7" s="6" customFormat="1" ht="19.5" customHeight="1">
      <c r="A1174" s="10">
        <v>9</v>
      </c>
      <c r="B1174" s="12">
        <f t="shared" si="39"/>
        <v>3</v>
      </c>
      <c r="C1174" s="12" t="str">
        <f ca="1">IF(G1174=$E$2+1,D1163,INDIRECT(ADDRESS(4+MOD(IF(G1174&lt;$E$2+1,G1174,$E$2+$E$2+2-G1174)-A1174+2*$E$2+1,2*$E$2+1),3)))</f>
        <v>Player 20</v>
      </c>
      <c r="D1174" s="10" t="str">
        <f ca="1" t="shared" si="38"/>
        <v>Player 15</v>
      </c>
      <c r="E1174" s="10"/>
      <c r="F1174" s="10"/>
      <c r="G1174" s="6">
        <f>1+MOD(A1174+D1162-2,2*$E$2+1)</f>
        <v>3</v>
      </c>
    </row>
    <row r="1175" spans="1:7" s="6" customFormat="1" ht="19.5" customHeight="1">
      <c r="A1175" s="10">
        <v>10</v>
      </c>
      <c r="B1175" s="12">
        <f t="shared" si="39"/>
        <v>4</v>
      </c>
      <c r="C1175" s="12" t="str">
        <f ca="1">IF(G1175=$E$2+1,D1163,INDIRECT(ADDRESS(4+MOD(IF(G1175&lt;$E$2+1,G1175,$E$2+$E$2+2-G1175)-A1175+2*$E$2+1,2*$E$2+1),3)))</f>
        <v>Player 20</v>
      </c>
      <c r="D1175" s="10" t="str">
        <f ca="1" t="shared" si="38"/>
        <v>Player 13</v>
      </c>
      <c r="E1175" s="10"/>
      <c r="F1175" s="10"/>
      <c r="G1175" s="6">
        <f>1+MOD(A1175+D1162-2,2*$E$2+1)</f>
        <v>4</v>
      </c>
    </row>
    <row r="1176" spans="1:7" s="6" customFormat="1" ht="19.5" customHeight="1">
      <c r="A1176" s="10">
        <v>11</v>
      </c>
      <c r="B1176" s="12">
        <f t="shared" si="39"/>
        <v>5</v>
      </c>
      <c r="C1176" s="12" t="str">
        <f ca="1">IF(G1176=$E$2+1,D1163,INDIRECT(ADDRESS(4+MOD(IF(G1176&lt;$E$2+1,G1176,$E$2+$E$2+2-G1176)-A1176+2*$E$2+1,2*$E$2+1),3)))</f>
        <v>Player 20</v>
      </c>
      <c r="D1176" s="10" t="str">
        <f ca="1" t="shared" si="38"/>
        <v>Player 11</v>
      </c>
      <c r="E1176" s="10"/>
      <c r="F1176" s="10"/>
      <c r="G1176" s="6">
        <f>1+MOD(A1176+D1162-2,2*$E$2+1)</f>
        <v>5</v>
      </c>
    </row>
    <row r="1177" spans="1:7" s="6" customFormat="1" ht="19.5" customHeight="1">
      <c r="A1177" s="10">
        <v>12</v>
      </c>
      <c r="B1177" s="12">
        <f t="shared" si="39"/>
        <v>6</v>
      </c>
      <c r="C1177" s="12" t="str">
        <f ca="1">IF(G1177=$E$2+1,D1163,INDIRECT(ADDRESS(4+MOD(IF(G1177&lt;$E$2+1,G1177,$E$2+$E$2+2-G1177)-A1177+2*$E$2+1,2*$E$2+1),3)))</f>
        <v>Player 20</v>
      </c>
      <c r="D1177" s="10" t="str">
        <f ca="1" t="shared" si="38"/>
        <v>Player 9</v>
      </c>
      <c r="E1177" s="10"/>
      <c r="F1177" s="10"/>
      <c r="G1177" s="6">
        <f>1+MOD(A1177+D1162-2,2*$E$2+1)</f>
        <v>6</v>
      </c>
    </row>
    <row r="1178" spans="1:7" s="6" customFormat="1" ht="19.5" customHeight="1">
      <c r="A1178" s="10">
        <v>13</v>
      </c>
      <c r="B1178" s="12">
        <f t="shared" si="39"/>
        <v>7</v>
      </c>
      <c r="C1178" s="12" t="str">
        <f ca="1">IF(G1178=$E$2+1,D1163,INDIRECT(ADDRESS(4+MOD(IF(G1178&lt;$E$2+1,G1178,$E$2+$E$2+2-G1178)-A1178+2*$E$2+1,2*$E$2+1),3)))</f>
        <v>Player 20</v>
      </c>
      <c r="D1178" s="10" t="str">
        <f ca="1" t="shared" si="38"/>
        <v>Player 7</v>
      </c>
      <c r="E1178" s="10"/>
      <c r="F1178" s="10"/>
      <c r="G1178" s="6">
        <f>1+MOD(A1178+D1162-2,2*$E$2+1)</f>
        <v>7</v>
      </c>
    </row>
    <row r="1179" spans="1:7" s="6" customFormat="1" ht="19.5" customHeight="1">
      <c r="A1179" s="10">
        <v>14</v>
      </c>
      <c r="B1179" s="12">
        <f t="shared" si="39"/>
        <v>8</v>
      </c>
      <c r="C1179" s="12" t="str">
        <f ca="1">IF(G1179=$E$2+1,D1163,INDIRECT(ADDRESS(4+MOD(IF(G1179&lt;$E$2+1,G1179,$E$2+$E$2+2-G1179)-A1179+2*$E$2+1,2*$E$2+1),3)))</f>
        <v>Player 20</v>
      </c>
      <c r="D1179" s="10" t="str">
        <f ca="1" t="shared" si="38"/>
        <v>Player 5</v>
      </c>
      <c r="E1179" s="10"/>
      <c r="F1179" s="10"/>
      <c r="G1179" s="6">
        <f>1+MOD(A1179+D1162-2,2*$E$2+1)</f>
        <v>8</v>
      </c>
    </row>
    <row r="1180" spans="1:7" s="6" customFormat="1" ht="19.5" customHeight="1">
      <c r="A1180" s="10">
        <v>15</v>
      </c>
      <c r="B1180" s="12">
        <f t="shared" si="39"/>
        <v>9</v>
      </c>
      <c r="C1180" s="12" t="str">
        <f ca="1">IF(G1180=$E$2+1,D1163,INDIRECT(ADDRESS(4+MOD(IF(G1180&lt;$E$2+1,G1180,$E$2+$E$2+2-G1180)-A1180+2*$E$2+1,2*$E$2+1),3)))</f>
        <v>Player 20</v>
      </c>
      <c r="D1180" s="10" t="str">
        <f ca="1" t="shared" si="38"/>
        <v>Player 3</v>
      </c>
      <c r="E1180" s="10"/>
      <c r="F1180" s="10"/>
      <c r="G1180" s="6">
        <f>1+MOD(A1180+D1162-2,2*$E$2+1)</f>
        <v>9</v>
      </c>
    </row>
    <row r="1181" spans="1:7" s="6" customFormat="1" ht="19.5" customHeight="1">
      <c r="A1181" s="10">
        <v>16</v>
      </c>
      <c r="B1181" s="12">
        <f t="shared" si="39"/>
        <v>10</v>
      </c>
      <c r="C1181" s="12" t="str">
        <f ca="1">IF(G1181=$E$2+1,D1163,INDIRECT(ADDRESS(4+MOD(IF(G1181&lt;$E$2+1,G1181,$E$2+$E$2+2-G1181)-A1181+2*$E$2+1,2*$E$2+1),3)))</f>
        <v>Player 20</v>
      </c>
      <c r="D1181" s="10" t="str">
        <f ca="1" t="shared" si="38"/>
        <v>Player 1</v>
      </c>
      <c r="E1181" s="10"/>
      <c r="F1181" s="10"/>
      <c r="G1181" s="6">
        <f>1+MOD(A1181+D1162-2,2*$E$2+1)</f>
        <v>10</v>
      </c>
    </row>
    <row r="1182" spans="1:7" s="6" customFormat="1" ht="19.5" customHeight="1">
      <c r="A1182" s="10">
        <v>17</v>
      </c>
      <c r="B1182" s="12">
        <f t="shared" si="39"/>
        <v>11</v>
      </c>
      <c r="C1182" s="12" t="str">
        <f ca="1">IF(G1182=$E$2+1,D1163,INDIRECT(ADDRESS(4+MOD(IF(G1182&lt;$E$2+1,G1182,$E$2+$E$2+2-G1182)-A1182+2*$E$2+1,2*$E$2+1),3)))</f>
        <v>Player 20</v>
      </c>
      <c r="D1182" s="10" t="str">
        <f ca="1" t="shared" si="38"/>
        <v>Player 24</v>
      </c>
      <c r="E1182" s="10"/>
      <c r="F1182" s="10"/>
      <c r="G1182" s="6">
        <f>1+MOD(A1182+D1162-2,2*$E$2+1)</f>
        <v>11</v>
      </c>
    </row>
    <row r="1183" spans="1:7" s="6" customFormat="1" ht="19.5" customHeight="1">
      <c r="A1183" s="10">
        <v>18</v>
      </c>
      <c r="B1183" s="12">
        <f t="shared" si="39"/>
        <v>12</v>
      </c>
      <c r="C1183" s="12" t="str">
        <f ca="1">IF(G1183=$E$2+1,D1163,INDIRECT(ADDRESS(4+MOD(IF(G1183&lt;$E$2+1,G1183,$E$2+$E$2+2-G1183)-A1183+2*$E$2+1,2*$E$2+1),3)))</f>
        <v>Player 20</v>
      </c>
      <c r="D1183" s="10" t="str">
        <f ca="1" t="shared" si="38"/>
        <v>Player 22</v>
      </c>
      <c r="E1183" s="10"/>
      <c r="F1183" s="10"/>
      <c r="G1183" s="6">
        <f>1+MOD(A1183+D1162-2,2*$E$2+1)</f>
        <v>12</v>
      </c>
    </row>
    <row r="1184" spans="1:7" s="6" customFormat="1" ht="19.5" customHeight="1">
      <c r="A1184" s="10">
        <v>19</v>
      </c>
      <c r="B1184" s="12">
        <f t="shared" si="39"/>
        <v>0</v>
      </c>
      <c r="C1184" s="12" t="str">
        <f ca="1">IF(G1184=$E$2+1,D1163,INDIRECT(ADDRESS(4+MOD(IF(G1184&lt;$E$2+1,G1184,$E$2+$E$2+2-G1184)-A1184+2*$E$2+1,2*$E$2+1),3)))</f>
        <v>Player 20</v>
      </c>
      <c r="D1184" s="10" t="str">
        <f ca="1" t="shared" si="38"/>
        <v>Rest</v>
      </c>
      <c r="E1184" s="10"/>
      <c r="F1184" s="10"/>
      <c r="G1184" s="6">
        <f>1+MOD(A1184+D1162-2,2*$E$2+1)</f>
        <v>13</v>
      </c>
    </row>
    <row r="1185" spans="1:7" s="6" customFormat="1" ht="19.5" customHeight="1">
      <c r="A1185" s="10">
        <v>20</v>
      </c>
      <c r="B1185" s="12">
        <f t="shared" si="39"/>
        <v>12</v>
      </c>
      <c r="C1185" s="12" t="str">
        <f ca="1">IF(G1185=$E$2+1,D1163,INDIRECT(ADDRESS(4+MOD(IF(G1185&lt;$E$2+1,G1185,$E$2+$E$2+2-G1185)-A1185+2*$E$2+1,2*$E$2+1),3)))</f>
        <v>Player 18</v>
      </c>
      <c r="D1185" s="10" t="str">
        <f ca="1" t="shared" si="38"/>
        <v>Player 20</v>
      </c>
      <c r="E1185" s="10"/>
      <c r="F1185" s="10"/>
      <c r="G1185" s="6">
        <f>1+MOD(A1185+D1162-2,2*$E$2+1)</f>
        <v>14</v>
      </c>
    </row>
    <row r="1186" spans="1:7" s="6" customFormat="1" ht="19.5" customHeight="1">
      <c r="A1186" s="10">
        <v>21</v>
      </c>
      <c r="B1186" s="12">
        <f t="shared" si="39"/>
        <v>11</v>
      </c>
      <c r="C1186" s="12" t="str">
        <f ca="1">IF(G1186=$E$2+1,D1163,INDIRECT(ADDRESS(4+MOD(IF(G1186&lt;$E$2+1,G1186,$E$2+$E$2+2-G1186)-A1186+2*$E$2+1,2*$E$2+1),3)))</f>
        <v>Player 16</v>
      </c>
      <c r="D1186" s="10" t="str">
        <f ca="1" t="shared" si="38"/>
        <v>Player 20</v>
      </c>
      <c r="E1186" s="10"/>
      <c r="F1186" s="10"/>
      <c r="G1186" s="6">
        <f>1+MOD(A1186+D1162-2,2*$E$2+1)</f>
        <v>15</v>
      </c>
    </row>
    <row r="1187" spans="1:7" s="6" customFormat="1" ht="19.5" customHeight="1">
      <c r="A1187" s="10">
        <v>22</v>
      </c>
      <c r="B1187" s="12">
        <f t="shared" si="39"/>
        <v>10</v>
      </c>
      <c r="C1187" s="12" t="str">
        <f ca="1">IF(G1187=$E$2+1,D1163,INDIRECT(ADDRESS(4+MOD(IF(G1187&lt;$E$2+1,G1187,$E$2+$E$2+2-G1187)-A1187+2*$E$2+1,2*$E$2+1),3)))</f>
        <v>Player 14</v>
      </c>
      <c r="D1187" s="10" t="str">
        <f ca="1" t="shared" si="38"/>
        <v>Player 20</v>
      </c>
      <c r="E1187" s="10"/>
      <c r="F1187" s="10"/>
      <c r="G1187" s="6">
        <f>1+MOD(A1187+D1162-2,2*$E$2+1)</f>
        <v>16</v>
      </c>
    </row>
    <row r="1188" spans="1:7" s="6" customFormat="1" ht="19.5" customHeight="1">
      <c r="A1188" s="10">
        <v>23</v>
      </c>
      <c r="B1188" s="12">
        <f t="shared" si="39"/>
        <v>9</v>
      </c>
      <c r="C1188" s="12" t="str">
        <f ca="1">IF(G1188=$E$2+1,D1163,INDIRECT(ADDRESS(4+MOD(IF(G1188&lt;$E$2+1,G1188,$E$2+$E$2+2-G1188)-A1188+2*$E$2+1,2*$E$2+1),3)))</f>
        <v>Player 12</v>
      </c>
      <c r="D1188" s="10" t="str">
        <f ca="1" t="shared" si="38"/>
        <v>Player 20</v>
      </c>
      <c r="E1188" s="10"/>
      <c r="F1188" s="10"/>
      <c r="G1188" s="6">
        <f>1+MOD(A1188+D1162-2,2*$E$2+1)</f>
        <v>17</v>
      </c>
    </row>
    <row r="1189" spans="1:7" s="6" customFormat="1" ht="19.5" customHeight="1">
      <c r="A1189" s="10">
        <v>24</v>
      </c>
      <c r="B1189" s="12">
        <f t="shared" si="39"/>
        <v>8</v>
      </c>
      <c r="C1189" s="12" t="str">
        <f ca="1">IF(G1189=$E$2+1,D1163,INDIRECT(ADDRESS(4+MOD(IF(G1189&lt;$E$2+1,G1189,$E$2+$E$2+2-G1189)-A1189+2*$E$2+1,2*$E$2+1),3)))</f>
        <v>Player 10</v>
      </c>
      <c r="D1189" s="10" t="str">
        <f ca="1" t="shared" si="38"/>
        <v>Player 20</v>
      </c>
      <c r="E1189" s="10"/>
      <c r="F1189" s="10"/>
      <c r="G1189" s="6">
        <f>1+MOD(A1189+D1162-2,2*$E$2+1)</f>
        <v>18</v>
      </c>
    </row>
    <row r="1190" spans="1:7" s="6" customFormat="1" ht="19.5" customHeight="1">
      <c r="A1190" s="10">
        <v>25</v>
      </c>
      <c r="B1190" s="12">
        <f t="shared" si="39"/>
        <v>7</v>
      </c>
      <c r="C1190" s="12" t="str">
        <f ca="1">IF(G1190=$E$2+1,D1163,INDIRECT(ADDRESS(4+MOD(IF(G1190&lt;$E$2+1,G1190,$E$2+$E$2+2-G1190)-A1190+2*$E$2+1,2*$E$2+1),3)))</f>
        <v>Player 8</v>
      </c>
      <c r="D1190" s="10" t="str">
        <f ca="1" t="shared" si="38"/>
        <v>Player 20</v>
      </c>
      <c r="E1190" s="10"/>
      <c r="F1190" s="10"/>
      <c r="G1190" s="6">
        <f>1+MOD(A1190+D1162-2,2*$E$2+1)</f>
        <v>19</v>
      </c>
    </row>
    <row r="1191" s="6" customFormat="1" ht="19.5" customHeight="1">
      <c r="F1191" s="7"/>
    </row>
    <row r="1192" s="6" customFormat="1" ht="19.5" customHeight="1">
      <c r="F1192" s="7"/>
    </row>
    <row r="1193" s="6" customFormat="1" ht="19.5" customHeight="1">
      <c r="F1193" s="7"/>
    </row>
    <row r="1194" s="6" customFormat="1" ht="19.5" customHeight="1">
      <c r="F1194" s="7"/>
    </row>
    <row r="1195" spans="1:4" s="6" customFormat="1" ht="19.5" customHeight="1">
      <c r="A1195" s="6" t="s">
        <v>38</v>
      </c>
      <c r="C1195" s="8" t="s">
        <v>39</v>
      </c>
      <c r="D1195" s="9">
        <v>21</v>
      </c>
    </row>
    <row r="1196" spans="3:4" s="6" customFormat="1" ht="19.5" customHeight="1">
      <c r="C1196" s="8" t="s">
        <v>40</v>
      </c>
      <c r="D1196" s="9" t="str">
        <f ca="1">INDIRECT(ADDRESS(3+D1195,3))</f>
        <v>Player 21</v>
      </c>
    </row>
    <row r="1197" s="6" customFormat="1" ht="19.5" customHeight="1"/>
    <row r="1198" spans="1:7" s="6" customFormat="1" ht="19.5" customHeight="1">
      <c r="A1198" s="10" t="s">
        <v>43</v>
      </c>
      <c r="B1198" s="17" t="s">
        <v>5</v>
      </c>
      <c r="C1198" s="12" t="s">
        <v>11</v>
      </c>
      <c r="D1198" s="10" t="s">
        <v>10</v>
      </c>
      <c r="E1198" s="11" t="s">
        <v>3</v>
      </c>
      <c r="F1198" s="10" t="s">
        <v>4</v>
      </c>
      <c r="G1198" s="6" t="s">
        <v>41</v>
      </c>
    </row>
    <row r="1199" spans="1:7" s="6" customFormat="1" ht="19.5" customHeight="1">
      <c r="A1199" s="10">
        <v>1</v>
      </c>
      <c r="B1199" s="12">
        <f>IF(G1199=$E$2+1,0,IF(G1199&lt;$E$2+1,G1199,$E$2+$E$2+2-G1199))</f>
        <v>5</v>
      </c>
      <c r="C1199" s="12" t="str">
        <f ca="1">IF(G1199=$E$2+1,D1196,INDIRECT(ADDRESS(4+MOD(IF(G1199&lt;$E$2+1,G1199,$E$2+$E$2+2-G1199)-A1199+2*$E$2+1,2*$E$2+1),3)))</f>
        <v>Player 5</v>
      </c>
      <c r="D1199" s="10" t="str">
        <f aca="true" ca="1" t="shared" si="40" ref="D1199:D1223">IF(G1199=$E$2+1,$F$3,INDIRECT(ADDRESS(4+MOD(IF(G1199&lt;$E$2+1,$E$2+$E$2+2-G1199,G1199)-A1199+2*$E$2+1,2*$E$2+1),3)))</f>
        <v>Player 21</v>
      </c>
      <c r="E1199" s="11"/>
      <c r="F1199" s="10"/>
      <c r="G1199" s="6">
        <f>1+MOD(A1199+D1195-2,2*$E$2+1)</f>
        <v>21</v>
      </c>
    </row>
    <row r="1200" spans="1:7" s="6" customFormat="1" ht="19.5" customHeight="1">
      <c r="A1200" s="10">
        <v>2</v>
      </c>
      <c r="B1200" s="12">
        <f aca="true" t="shared" si="41" ref="B1200:B1223">IF(G1200=$E$2+1,0,IF(G1200&lt;$E$2+1,G1200,$E$2+$E$2+2-G1200))</f>
        <v>4</v>
      </c>
      <c r="C1200" s="12" t="str">
        <f ca="1">IF(G1200=$E$2+1,D1196,INDIRECT(ADDRESS(4+MOD(IF(G1200&lt;$E$2+1,G1200,$E$2+$E$2+2-G1200)-A1200+2*$E$2+1,2*$E$2+1),3)))</f>
        <v>Player 3</v>
      </c>
      <c r="D1200" s="10" t="str">
        <f ca="1" t="shared" si="40"/>
        <v>Player 21</v>
      </c>
      <c r="E1200" s="11"/>
      <c r="F1200" s="10"/>
      <c r="G1200" s="6">
        <f>1+MOD(A1200+D1195-2,2*$E$2+1)</f>
        <v>22</v>
      </c>
    </row>
    <row r="1201" spans="1:7" s="6" customFormat="1" ht="19.5" customHeight="1">
      <c r="A1201" s="10">
        <v>3</v>
      </c>
      <c r="B1201" s="12">
        <f t="shared" si="41"/>
        <v>3</v>
      </c>
      <c r="C1201" s="12" t="str">
        <f ca="1">IF(G1201=$E$2+1,D1196,INDIRECT(ADDRESS(4+MOD(IF(G1201&lt;$E$2+1,G1201,$E$2+$E$2+2-G1201)-A1201+2*$E$2+1,2*$E$2+1),3)))</f>
        <v>Player 1</v>
      </c>
      <c r="D1201" s="10" t="str">
        <f ca="1" t="shared" si="40"/>
        <v>Player 21</v>
      </c>
      <c r="E1201" s="10"/>
      <c r="F1201" s="10"/>
      <c r="G1201" s="6">
        <f>1+MOD(A1201+D1195-2,2*$E$2+1)</f>
        <v>23</v>
      </c>
    </row>
    <row r="1202" spans="1:7" s="6" customFormat="1" ht="19.5" customHeight="1">
      <c r="A1202" s="10">
        <v>4</v>
      </c>
      <c r="B1202" s="12">
        <f t="shared" si="41"/>
        <v>2</v>
      </c>
      <c r="C1202" s="12" t="str">
        <f ca="1">IF(G1202=$E$2+1,D1196,INDIRECT(ADDRESS(4+MOD(IF(G1202&lt;$E$2+1,G1202,$E$2+$E$2+2-G1202)-A1202+2*$E$2+1,2*$E$2+1),3)))</f>
        <v>Player 24</v>
      </c>
      <c r="D1202" s="10" t="str">
        <f ca="1" t="shared" si="40"/>
        <v>Player 21</v>
      </c>
      <c r="E1202" s="10"/>
      <c r="F1202" s="10"/>
      <c r="G1202" s="6">
        <f>1+MOD(A1202+D1195-2,2*$E$2+1)</f>
        <v>24</v>
      </c>
    </row>
    <row r="1203" spans="1:7" s="6" customFormat="1" ht="19.5" customHeight="1">
      <c r="A1203" s="10">
        <v>5</v>
      </c>
      <c r="B1203" s="12">
        <f t="shared" si="41"/>
        <v>1</v>
      </c>
      <c r="C1203" s="12" t="str">
        <f ca="1">IF(G1203=$E$2+1,D1196,INDIRECT(ADDRESS(4+MOD(IF(G1203&lt;$E$2+1,G1203,$E$2+$E$2+2-G1203)-A1203+2*$E$2+1,2*$E$2+1),3)))</f>
        <v>Player 22</v>
      </c>
      <c r="D1203" s="10" t="str">
        <f ca="1" t="shared" si="40"/>
        <v>Player 21</v>
      </c>
      <c r="E1203" s="10"/>
      <c r="F1203" s="10"/>
      <c r="G1203" s="6">
        <f>1+MOD(A1203+D1195-2,2*$E$2+1)</f>
        <v>25</v>
      </c>
    </row>
    <row r="1204" spans="1:7" s="6" customFormat="1" ht="19.5" customHeight="1">
      <c r="A1204" s="10">
        <v>6</v>
      </c>
      <c r="B1204" s="12">
        <f t="shared" si="41"/>
        <v>1</v>
      </c>
      <c r="C1204" s="12" t="str">
        <f ca="1">IF(G1204=$E$2+1,D1196,INDIRECT(ADDRESS(4+MOD(IF(G1204&lt;$E$2+1,G1204,$E$2+$E$2+2-G1204)-A1204+2*$E$2+1,2*$E$2+1),3)))</f>
        <v>Player 21</v>
      </c>
      <c r="D1204" s="10" t="str">
        <f ca="1" t="shared" si="40"/>
        <v>Player 20</v>
      </c>
      <c r="E1204" s="10"/>
      <c r="F1204" s="10"/>
      <c r="G1204" s="6">
        <f>1+MOD(A1204+D1195-2,2*$E$2+1)</f>
        <v>1</v>
      </c>
    </row>
    <row r="1205" spans="1:7" s="6" customFormat="1" ht="19.5" customHeight="1">
      <c r="A1205" s="10">
        <v>7</v>
      </c>
      <c r="B1205" s="12">
        <f t="shared" si="41"/>
        <v>2</v>
      </c>
      <c r="C1205" s="12" t="str">
        <f ca="1">IF(G1205=$E$2+1,D1196,INDIRECT(ADDRESS(4+MOD(IF(G1205&lt;$E$2+1,G1205,$E$2+$E$2+2-G1205)-A1205+2*$E$2+1,2*$E$2+1),3)))</f>
        <v>Player 21</v>
      </c>
      <c r="D1205" s="10" t="str">
        <f ca="1" t="shared" si="40"/>
        <v>Player 18</v>
      </c>
      <c r="E1205" s="10"/>
      <c r="F1205" s="10"/>
      <c r="G1205" s="6">
        <f>1+MOD(A1205+D1195-2,2*$E$2+1)</f>
        <v>2</v>
      </c>
    </row>
    <row r="1206" spans="1:7" s="6" customFormat="1" ht="19.5" customHeight="1">
      <c r="A1206" s="10">
        <v>8</v>
      </c>
      <c r="B1206" s="12">
        <f t="shared" si="41"/>
        <v>3</v>
      </c>
      <c r="C1206" s="12" t="str">
        <f ca="1">IF(G1206=$E$2+1,D1196,INDIRECT(ADDRESS(4+MOD(IF(G1206&lt;$E$2+1,G1206,$E$2+$E$2+2-G1206)-A1206+2*$E$2+1,2*$E$2+1),3)))</f>
        <v>Player 21</v>
      </c>
      <c r="D1206" s="10" t="str">
        <f ca="1" t="shared" si="40"/>
        <v>Player 16</v>
      </c>
      <c r="E1206" s="10"/>
      <c r="F1206" s="10"/>
      <c r="G1206" s="6">
        <f>1+MOD(A1206+D1195-2,2*$E$2+1)</f>
        <v>3</v>
      </c>
    </row>
    <row r="1207" spans="1:7" s="6" customFormat="1" ht="19.5" customHeight="1">
      <c r="A1207" s="10">
        <v>9</v>
      </c>
      <c r="B1207" s="12">
        <f t="shared" si="41"/>
        <v>4</v>
      </c>
      <c r="C1207" s="12" t="str">
        <f ca="1">IF(G1207=$E$2+1,D1196,INDIRECT(ADDRESS(4+MOD(IF(G1207&lt;$E$2+1,G1207,$E$2+$E$2+2-G1207)-A1207+2*$E$2+1,2*$E$2+1),3)))</f>
        <v>Player 21</v>
      </c>
      <c r="D1207" s="10" t="str">
        <f ca="1" t="shared" si="40"/>
        <v>Player 14</v>
      </c>
      <c r="E1207" s="10"/>
      <c r="F1207" s="10"/>
      <c r="G1207" s="6">
        <f>1+MOD(A1207+D1195-2,2*$E$2+1)</f>
        <v>4</v>
      </c>
    </row>
    <row r="1208" spans="1:7" s="6" customFormat="1" ht="19.5" customHeight="1">
      <c r="A1208" s="10">
        <v>10</v>
      </c>
      <c r="B1208" s="12">
        <f t="shared" si="41"/>
        <v>5</v>
      </c>
      <c r="C1208" s="12" t="str">
        <f ca="1">IF(G1208=$E$2+1,D1196,INDIRECT(ADDRESS(4+MOD(IF(G1208&lt;$E$2+1,G1208,$E$2+$E$2+2-G1208)-A1208+2*$E$2+1,2*$E$2+1),3)))</f>
        <v>Player 21</v>
      </c>
      <c r="D1208" s="10" t="str">
        <f ca="1" t="shared" si="40"/>
        <v>Player 12</v>
      </c>
      <c r="E1208" s="10"/>
      <c r="F1208" s="10"/>
      <c r="G1208" s="6">
        <f>1+MOD(A1208+D1195-2,2*$E$2+1)</f>
        <v>5</v>
      </c>
    </row>
    <row r="1209" spans="1:7" s="6" customFormat="1" ht="19.5" customHeight="1">
      <c r="A1209" s="10">
        <v>11</v>
      </c>
      <c r="B1209" s="12">
        <f t="shared" si="41"/>
        <v>6</v>
      </c>
      <c r="C1209" s="12" t="str">
        <f ca="1">IF(G1209=$E$2+1,D1196,INDIRECT(ADDRESS(4+MOD(IF(G1209&lt;$E$2+1,G1209,$E$2+$E$2+2-G1209)-A1209+2*$E$2+1,2*$E$2+1),3)))</f>
        <v>Player 21</v>
      </c>
      <c r="D1209" s="10" t="str">
        <f ca="1" t="shared" si="40"/>
        <v>Player 10</v>
      </c>
      <c r="E1209" s="10"/>
      <c r="F1209" s="10"/>
      <c r="G1209" s="6">
        <f>1+MOD(A1209+D1195-2,2*$E$2+1)</f>
        <v>6</v>
      </c>
    </row>
    <row r="1210" spans="1:7" s="6" customFormat="1" ht="19.5" customHeight="1">
      <c r="A1210" s="10">
        <v>12</v>
      </c>
      <c r="B1210" s="12">
        <f t="shared" si="41"/>
        <v>7</v>
      </c>
      <c r="C1210" s="12" t="str">
        <f ca="1">IF(G1210=$E$2+1,D1196,INDIRECT(ADDRESS(4+MOD(IF(G1210&lt;$E$2+1,G1210,$E$2+$E$2+2-G1210)-A1210+2*$E$2+1,2*$E$2+1),3)))</f>
        <v>Player 21</v>
      </c>
      <c r="D1210" s="10" t="str">
        <f ca="1" t="shared" si="40"/>
        <v>Player 8</v>
      </c>
      <c r="E1210" s="10"/>
      <c r="F1210" s="10"/>
      <c r="G1210" s="6">
        <f>1+MOD(A1210+D1195-2,2*$E$2+1)</f>
        <v>7</v>
      </c>
    </row>
    <row r="1211" spans="1:7" s="6" customFormat="1" ht="19.5" customHeight="1">
      <c r="A1211" s="10">
        <v>13</v>
      </c>
      <c r="B1211" s="12">
        <f t="shared" si="41"/>
        <v>8</v>
      </c>
      <c r="C1211" s="12" t="str">
        <f ca="1">IF(G1211=$E$2+1,D1196,INDIRECT(ADDRESS(4+MOD(IF(G1211&lt;$E$2+1,G1211,$E$2+$E$2+2-G1211)-A1211+2*$E$2+1,2*$E$2+1),3)))</f>
        <v>Player 21</v>
      </c>
      <c r="D1211" s="10" t="str">
        <f ca="1" t="shared" si="40"/>
        <v>Player 6</v>
      </c>
      <c r="E1211" s="10"/>
      <c r="F1211" s="10"/>
      <c r="G1211" s="6">
        <f>1+MOD(A1211+D1195-2,2*$E$2+1)</f>
        <v>8</v>
      </c>
    </row>
    <row r="1212" spans="1:7" s="6" customFormat="1" ht="19.5" customHeight="1">
      <c r="A1212" s="10">
        <v>14</v>
      </c>
      <c r="B1212" s="12">
        <f t="shared" si="41"/>
        <v>9</v>
      </c>
      <c r="C1212" s="12" t="str">
        <f ca="1">IF(G1212=$E$2+1,D1196,INDIRECT(ADDRESS(4+MOD(IF(G1212&lt;$E$2+1,G1212,$E$2+$E$2+2-G1212)-A1212+2*$E$2+1,2*$E$2+1),3)))</f>
        <v>Player 21</v>
      </c>
      <c r="D1212" s="10" t="str">
        <f ca="1" t="shared" si="40"/>
        <v>Player 4</v>
      </c>
      <c r="E1212" s="10"/>
      <c r="F1212" s="10"/>
      <c r="G1212" s="6">
        <f>1+MOD(A1212+D1195-2,2*$E$2+1)</f>
        <v>9</v>
      </c>
    </row>
    <row r="1213" spans="1:7" s="6" customFormat="1" ht="19.5" customHeight="1">
      <c r="A1213" s="10">
        <v>15</v>
      </c>
      <c r="B1213" s="12">
        <f t="shared" si="41"/>
        <v>10</v>
      </c>
      <c r="C1213" s="12" t="str">
        <f ca="1">IF(G1213=$E$2+1,D1196,INDIRECT(ADDRESS(4+MOD(IF(G1213&lt;$E$2+1,G1213,$E$2+$E$2+2-G1213)-A1213+2*$E$2+1,2*$E$2+1),3)))</f>
        <v>Player 21</v>
      </c>
      <c r="D1213" s="10" t="str">
        <f ca="1" t="shared" si="40"/>
        <v>Player 2</v>
      </c>
      <c r="E1213" s="10"/>
      <c r="F1213" s="10"/>
      <c r="G1213" s="6">
        <f>1+MOD(A1213+D1195-2,2*$E$2+1)</f>
        <v>10</v>
      </c>
    </row>
    <row r="1214" spans="1:7" s="6" customFormat="1" ht="19.5" customHeight="1">
      <c r="A1214" s="10">
        <v>16</v>
      </c>
      <c r="B1214" s="12">
        <f t="shared" si="41"/>
        <v>11</v>
      </c>
      <c r="C1214" s="12" t="str">
        <f ca="1">IF(G1214=$E$2+1,D1196,INDIRECT(ADDRESS(4+MOD(IF(G1214&lt;$E$2+1,G1214,$E$2+$E$2+2-G1214)-A1214+2*$E$2+1,2*$E$2+1),3)))</f>
        <v>Player 21</v>
      </c>
      <c r="D1214" s="10" t="str">
        <f ca="1" t="shared" si="40"/>
        <v>Player 25 or Rest</v>
      </c>
      <c r="E1214" s="10"/>
      <c r="F1214" s="10"/>
      <c r="G1214" s="6">
        <f>1+MOD(A1214+D1195-2,2*$E$2+1)</f>
        <v>11</v>
      </c>
    </row>
    <row r="1215" spans="1:7" s="6" customFormat="1" ht="19.5" customHeight="1">
      <c r="A1215" s="10">
        <v>17</v>
      </c>
      <c r="B1215" s="12">
        <f t="shared" si="41"/>
        <v>12</v>
      </c>
      <c r="C1215" s="12" t="str">
        <f ca="1">IF(G1215=$E$2+1,D1196,INDIRECT(ADDRESS(4+MOD(IF(G1215&lt;$E$2+1,G1215,$E$2+$E$2+2-G1215)-A1215+2*$E$2+1,2*$E$2+1),3)))</f>
        <v>Player 21</v>
      </c>
      <c r="D1215" s="10" t="str">
        <f ca="1" t="shared" si="40"/>
        <v>Player 23</v>
      </c>
      <c r="E1215" s="10"/>
      <c r="F1215" s="10"/>
      <c r="G1215" s="6">
        <f>1+MOD(A1215+D1195-2,2*$E$2+1)</f>
        <v>12</v>
      </c>
    </row>
    <row r="1216" spans="1:7" s="6" customFormat="1" ht="19.5" customHeight="1">
      <c r="A1216" s="10">
        <v>18</v>
      </c>
      <c r="B1216" s="12">
        <f t="shared" si="41"/>
        <v>0</v>
      </c>
      <c r="C1216" s="12" t="str">
        <f ca="1">IF(G1216=$E$2+1,D1196,INDIRECT(ADDRESS(4+MOD(IF(G1216&lt;$E$2+1,G1216,$E$2+$E$2+2-G1216)-A1216+2*$E$2+1,2*$E$2+1),3)))</f>
        <v>Player 21</v>
      </c>
      <c r="D1216" s="10" t="str">
        <f ca="1" t="shared" si="40"/>
        <v>Rest</v>
      </c>
      <c r="E1216" s="10"/>
      <c r="F1216" s="10"/>
      <c r="G1216" s="6">
        <f>1+MOD(A1216+D1195-2,2*$E$2+1)</f>
        <v>13</v>
      </c>
    </row>
    <row r="1217" spans="1:7" s="6" customFormat="1" ht="19.5" customHeight="1">
      <c r="A1217" s="10">
        <v>19</v>
      </c>
      <c r="B1217" s="12">
        <f t="shared" si="41"/>
        <v>12</v>
      </c>
      <c r="C1217" s="12" t="str">
        <f ca="1">IF(G1217=$E$2+1,D1196,INDIRECT(ADDRESS(4+MOD(IF(G1217&lt;$E$2+1,G1217,$E$2+$E$2+2-G1217)-A1217+2*$E$2+1,2*$E$2+1),3)))</f>
        <v>Player 19</v>
      </c>
      <c r="D1217" s="10" t="str">
        <f ca="1" t="shared" si="40"/>
        <v>Player 21</v>
      </c>
      <c r="E1217" s="10"/>
      <c r="F1217" s="10"/>
      <c r="G1217" s="6">
        <f>1+MOD(A1217+D1195-2,2*$E$2+1)</f>
        <v>14</v>
      </c>
    </row>
    <row r="1218" spans="1:7" s="6" customFormat="1" ht="19.5" customHeight="1">
      <c r="A1218" s="10">
        <v>20</v>
      </c>
      <c r="B1218" s="12">
        <f t="shared" si="41"/>
        <v>11</v>
      </c>
      <c r="C1218" s="12" t="str">
        <f ca="1">IF(G1218=$E$2+1,D1196,INDIRECT(ADDRESS(4+MOD(IF(G1218&lt;$E$2+1,G1218,$E$2+$E$2+2-G1218)-A1218+2*$E$2+1,2*$E$2+1),3)))</f>
        <v>Player 17</v>
      </c>
      <c r="D1218" s="10" t="str">
        <f ca="1" t="shared" si="40"/>
        <v>Player 21</v>
      </c>
      <c r="E1218" s="10"/>
      <c r="F1218" s="10"/>
      <c r="G1218" s="6">
        <f>1+MOD(A1218+D1195-2,2*$E$2+1)</f>
        <v>15</v>
      </c>
    </row>
    <row r="1219" spans="1:7" s="6" customFormat="1" ht="19.5" customHeight="1">
      <c r="A1219" s="10">
        <v>21</v>
      </c>
      <c r="B1219" s="12">
        <f t="shared" si="41"/>
        <v>10</v>
      </c>
      <c r="C1219" s="12" t="str">
        <f ca="1">IF(G1219=$E$2+1,D1196,INDIRECT(ADDRESS(4+MOD(IF(G1219&lt;$E$2+1,G1219,$E$2+$E$2+2-G1219)-A1219+2*$E$2+1,2*$E$2+1),3)))</f>
        <v>Player 15</v>
      </c>
      <c r="D1219" s="10" t="str">
        <f ca="1" t="shared" si="40"/>
        <v>Player 21</v>
      </c>
      <c r="E1219" s="10"/>
      <c r="F1219" s="10"/>
      <c r="G1219" s="6">
        <f>1+MOD(A1219+D1195-2,2*$E$2+1)</f>
        <v>16</v>
      </c>
    </row>
    <row r="1220" spans="1:7" s="6" customFormat="1" ht="19.5" customHeight="1">
      <c r="A1220" s="10">
        <v>22</v>
      </c>
      <c r="B1220" s="12">
        <f t="shared" si="41"/>
        <v>9</v>
      </c>
      <c r="C1220" s="12" t="str">
        <f ca="1">IF(G1220=$E$2+1,D1196,INDIRECT(ADDRESS(4+MOD(IF(G1220&lt;$E$2+1,G1220,$E$2+$E$2+2-G1220)-A1220+2*$E$2+1,2*$E$2+1),3)))</f>
        <v>Player 13</v>
      </c>
      <c r="D1220" s="10" t="str">
        <f ca="1" t="shared" si="40"/>
        <v>Player 21</v>
      </c>
      <c r="E1220" s="10"/>
      <c r="F1220" s="10"/>
      <c r="G1220" s="6">
        <f>1+MOD(A1220+D1195-2,2*$E$2+1)</f>
        <v>17</v>
      </c>
    </row>
    <row r="1221" spans="1:7" s="6" customFormat="1" ht="19.5" customHeight="1">
      <c r="A1221" s="10">
        <v>23</v>
      </c>
      <c r="B1221" s="12">
        <f t="shared" si="41"/>
        <v>8</v>
      </c>
      <c r="C1221" s="12" t="str">
        <f ca="1">IF(G1221=$E$2+1,D1196,INDIRECT(ADDRESS(4+MOD(IF(G1221&lt;$E$2+1,G1221,$E$2+$E$2+2-G1221)-A1221+2*$E$2+1,2*$E$2+1),3)))</f>
        <v>Player 11</v>
      </c>
      <c r="D1221" s="10" t="str">
        <f ca="1" t="shared" si="40"/>
        <v>Player 21</v>
      </c>
      <c r="E1221" s="10"/>
      <c r="F1221" s="10"/>
      <c r="G1221" s="6">
        <f>1+MOD(A1221+D1195-2,2*$E$2+1)</f>
        <v>18</v>
      </c>
    </row>
    <row r="1222" spans="1:7" s="6" customFormat="1" ht="19.5" customHeight="1">
      <c r="A1222" s="10">
        <v>24</v>
      </c>
      <c r="B1222" s="12">
        <f t="shared" si="41"/>
        <v>7</v>
      </c>
      <c r="C1222" s="12" t="str">
        <f ca="1">IF(G1222=$E$2+1,D1196,INDIRECT(ADDRESS(4+MOD(IF(G1222&lt;$E$2+1,G1222,$E$2+$E$2+2-G1222)-A1222+2*$E$2+1,2*$E$2+1),3)))</f>
        <v>Player 9</v>
      </c>
      <c r="D1222" s="10" t="str">
        <f ca="1" t="shared" si="40"/>
        <v>Player 21</v>
      </c>
      <c r="E1222" s="10"/>
      <c r="F1222" s="10"/>
      <c r="G1222" s="6">
        <f>1+MOD(A1222+D1195-2,2*$E$2+1)</f>
        <v>19</v>
      </c>
    </row>
    <row r="1223" spans="1:7" s="6" customFormat="1" ht="19.5" customHeight="1">
      <c r="A1223" s="10">
        <v>25</v>
      </c>
      <c r="B1223" s="12">
        <f t="shared" si="41"/>
        <v>6</v>
      </c>
      <c r="C1223" s="12" t="str">
        <f ca="1">IF(G1223=$E$2+1,D1196,INDIRECT(ADDRESS(4+MOD(IF(G1223&lt;$E$2+1,G1223,$E$2+$E$2+2-G1223)-A1223+2*$E$2+1,2*$E$2+1),3)))</f>
        <v>Player 7</v>
      </c>
      <c r="D1223" s="10" t="str">
        <f ca="1" t="shared" si="40"/>
        <v>Player 21</v>
      </c>
      <c r="E1223" s="10"/>
      <c r="F1223" s="10"/>
      <c r="G1223" s="6">
        <f>1+MOD(A1223+D1195-2,2*$E$2+1)</f>
        <v>20</v>
      </c>
    </row>
    <row r="1224" s="6" customFormat="1" ht="19.5" customHeight="1">
      <c r="F1224" s="7"/>
    </row>
    <row r="1225" s="6" customFormat="1" ht="19.5" customHeight="1">
      <c r="F1225" s="7"/>
    </row>
    <row r="1226" s="6" customFormat="1" ht="19.5" customHeight="1">
      <c r="F1226" s="7"/>
    </row>
    <row r="1227" s="6" customFormat="1" ht="19.5" customHeight="1">
      <c r="F1227" s="7"/>
    </row>
    <row r="1228" spans="1:4" s="6" customFormat="1" ht="19.5" customHeight="1">
      <c r="A1228" s="6" t="s">
        <v>38</v>
      </c>
      <c r="C1228" s="8" t="s">
        <v>39</v>
      </c>
      <c r="D1228" s="9">
        <v>22</v>
      </c>
    </row>
    <row r="1229" spans="3:4" s="6" customFormat="1" ht="19.5" customHeight="1">
      <c r="C1229" s="8" t="s">
        <v>40</v>
      </c>
      <c r="D1229" s="9" t="str">
        <f ca="1">INDIRECT(ADDRESS(3+D1228,3))</f>
        <v>Player 22</v>
      </c>
    </row>
    <row r="1230" s="6" customFormat="1" ht="19.5" customHeight="1"/>
    <row r="1231" spans="1:7" s="6" customFormat="1" ht="19.5" customHeight="1">
      <c r="A1231" s="10" t="s">
        <v>43</v>
      </c>
      <c r="B1231" s="17" t="s">
        <v>5</v>
      </c>
      <c r="C1231" s="12" t="s">
        <v>11</v>
      </c>
      <c r="D1231" s="10" t="s">
        <v>10</v>
      </c>
      <c r="E1231" s="11" t="s">
        <v>3</v>
      </c>
      <c r="F1231" s="10" t="s">
        <v>4</v>
      </c>
      <c r="G1231" s="6" t="s">
        <v>41</v>
      </c>
    </row>
    <row r="1232" spans="1:7" s="6" customFormat="1" ht="19.5" customHeight="1">
      <c r="A1232" s="10">
        <v>1</v>
      </c>
      <c r="B1232" s="12">
        <f>IF(G1232=$E$2+1,0,IF(G1232&lt;$E$2+1,G1232,$E$2+$E$2+2-G1232))</f>
        <v>4</v>
      </c>
      <c r="C1232" s="12" t="str">
        <f ca="1">IF(G1232=$E$2+1,D1229,INDIRECT(ADDRESS(4+MOD(IF(G1232&lt;$E$2+1,G1232,$E$2+$E$2+2-G1232)-A1232+2*$E$2+1,2*$E$2+1),3)))</f>
        <v>Player 4</v>
      </c>
      <c r="D1232" s="10" t="str">
        <f aca="true" ca="1" t="shared" si="42" ref="D1232:D1256">IF(G1232=$E$2+1,$F$3,INDIRECT(ADDRESS(4+MOD(IF(G1232&lt;$E$2+1,$E$2+$E$2+2-G1232,G1232)-A1232+2*$E$2+1,2*$E$2+1),3)))</f>
        <v>Player 22</v>
      </c>
      <c r="E1232" s="11"/>
      <c r="F1232" s="10"/>
      <c r="G1232" s="6">
        <f>1+MOD(A1232+D1228-2,2*$E$2+1)</f>
        <v>22</v>
      </c>
    </row>
    <row r="1233" spans="1:7" s="6" customFormat="1" ht="19.5" customHeight="1">
      <c r="A1233" s="10">
        <v>2</v>
      </c>
      <c r="B1233" s="12">
        <f aca="true" t="shared" si="43" ref="B1233:B1256">IF(G1233=$E$2+1,0,IF(G1233&lt;$E$2+1,G1233,$E$2+$E$2+2-G1233))</f>
        <v>3</v>
      </c>
      <c r="C1233" s="12" t="str">
        <f ca="1">IF(G1233=$E$2+1,D1229,INDIRECT(ADDRESS(4+MOD(IF(G1233&lt;$E$2+1,G1233,$E$2+$E$2+2-G1233)-A1233+2*$E$2+1,2*$E$2+1),3)))</f>
        <v>Player 2</v>
      </c>
      <c r="D1233" s="10" t="str">
        <f ca="1" t="shared" si="42"/>
        <v>Player 22</v>
      </c>
      <c r="E1233" s="11"/>
      <c r="F1233" s="10"/>
      <c r="G1233" s="6">
        <f>1+MOD(A1233+D1228-2,2*$E$2+1)</f>
        <v>23</v>
      </c>
    </row>
    <row r="1234" spans="1:7" s="6" customFormat="1" ht="19.5" customHeight="1">
      <c r="A1234" s="10">
        <v>3</v>
      </c>
      <c r="B1234" s="12">
        <f t="shared" si="43"/>
        <v>2</v>
      </c>
      <c r="C1234" s="12" t="str">
        <f ca="1">IF(G1234=$E$2+1,D1229,INDIRECT(ADDRESS(4+MOD(IF(G1234&lt;$E$2+1,G1234,$E$2+$E$2+2-G1234)-A1234+2*$E$2+1,2*$E$2+1),3)))</f>
        <v>Player 25 or Rest</v>
      </c>
      <c r="D1234" s="10" t="str">
        <f ca="1" t="shared" si="42"/>
        <v>Player 22</v>
      </c>
      <c r="E1234" s="10"/>
      <c r="F1234" s="10"/>
      <c r="G1234" s="6">
        <f>1+MOD(A1234+D1228-2,2*$E$2+1)</f>
        <v>24</v>
      </c>
    </row>
    <row r="1235" spans="1:7" s="6" customFormat="1" ht="19.5" customHeight="1">
      <c r="A1235" s="10">
        <v>4</v>
      </c>
      <c r="B1235" s="12">
        <f t="shared" si="43"/>
        <v>1</v>
      </c>
      <c r="C1235" s="12" t="str">
        <f ca="1">IF(G1235=$E$2+1,D1229,INDIRECT(ADDRESS(4+MOD(IF(G1235&lt;$E$2+1,G1235,$E$2+$E$2+2-G1235)-A1235+2*$E$2+1,2*$E$2+1),3)))</f>
        <v>Player 23</v>
      </c>
      <c r="D1235" s="10" t="str">
        <f ca="1" t="shared" si="42"/>
        <v>Player 22</v>
      </c>
      <c r="E1235" s="10"/>
      <c r="F1235" s="10"/>
      <c r="G1235" s="6">
        <f>1+MOD(A1235+D1228-2,2*$E$2+1)</f>
        <v>25</v>
      </c>
    </row>
    <row r="1236" spans="1:7" s="6" customFormat="1" ht="19.5" customHeight="1">
      <c r="A1236" s="10">
        <v>5</v>
      </c>
      <c r="B1236" s="12">
        <f t="shared" si="43"/>
        <v>1</v>
      </c>
      <c r="C1236" s="12" t="str">
        <f ca="1">IF(G1236=$E$2+1,D1229,INDIRECT(ADDRESS(4+MOD(IF(G1236&lt;$E$2+1,G1236,$E$2+$E$2+2-G1236)-A1236+2*$E$2+1,2*$E$2+1),3)))</f>
        <v>Player 22</v>
      </c>
      <c r="D1236" s="10" t="str">
        <f ca="1" t="shared" si="42"/>
        <v>Player 21</v>
      </c>
      <c r="E1236" s="10"/>
      <c r="F1236" s="10"/>
      <c r="G1236" s="6">
        <f>1+MOD(A1236+D1228-2,2*$E$2+1)</f>
        <v>1</v>
      </c>
    </row>
    <row r="1237" spans="1:7" s="6" customFormat="1" ht="19.5" customHeight="1">
      <c r="A1237" s="10">
        <v>6</v>
      </c>
      <c r="B1237" s="12">
        <f t="shared" si="43"/>
        <v>2</v>
      </c>
      <c r="C1237" s="12" t="str">
        <f ca="1">IF(G1237=$E$2+1,D1229,INDIRECT(ADDRESS(4+MOD(IF(G1237&lt;$E$2+1,G1237,$E$2+$E$2+2-G1237)-A1237+2*$E$2+1,2*$E$2+1),3)))</f>
        <v>Player 22</v>
      </c>
      <c r="D1237" s="10" t="str">
        <f ca="1" t="shared" si="42"/>
        <v>Player 19</v>
      </c>
      <c r="E1237" s="10"/>
      <c r="F1237" s="10"/>
      <c r="G1237" s="6">
        <f>1+MOD(A1237+D1228-2,2*$E$2+1)</f>
        <v>2</v>
      </c>
    </row>
    <row r="1238" spans="1:7" s="6" customFormat="1" ht="19.5" customHeight="1">
      <c r="A1238" s="10">
        <v>7</v>
      </c>
      <c r="B1238" s="12">
        <f t="shared" si="43"/>
        <v>3</v>
      </c>
      <c r="C1238" s="12" t="str">
        <f ca="1">IF(G1238=$E$2+1,D1229,INDIRECT(ADDRESS(4+MOD(IF(G1238&lt;$E$2+1,G1238,$E$2+$E$2+2-G1238)-A1238+2*$E$2+1,2*$E$2+1),3)))</f>
        <v>Player 22</v>
      </c>
      <c r="D1238" s="10" t="str">
        <f ca="1" t="shared" si="42"/>
        <v>Player 17</v>
      </c>
      <c r="E1238" s="10"/>
      <c r="F1238" s="10"/>
      <c r="G1238" s="6">
        <f>1+MOD(A1238+D1228-2,2*$E$2+1)</f>
        <v>3</v>
      </c>
    </row>
    <row r="1239" spans="1:7" s="6" customFormat="1" ht="19.5" customHeight="1">
      <c r="A1239" s="10">
        <v>8</v>
      </c>
      <c r="B1239" s="12">
        <f t="shared" si="43"/>
        <v>4</v>
      </c>
      <c r="C1239" s="12" t="str">
        <f ca="1">IF(G1239=$E$2+1,D1229,INDIRECT(ADDRESS(4+MOD(IF(G1239&lt;$E$2+1,G1239,$E$2+$E$2+2-G1239)-A1239+2*$E$2+1,2*$E$2+1),3)))</f>
        <v>Player 22</v>
      </c>
      <c r="D1239" s="10" t="str">
        <f ca="1" t="shared" si="42"/>
        <v>Player 15</v>
      </c>
      <c r="E1239" s="10"/>
      <c r="F1239" s="10"/>
      <c r="G1239" s="6">
        <f>1+MOD(A1239+D1228-2,2*$E$2+1)</f>
        <v>4</v>
      </c>
    </row>
    <row r="1240" spans="1:7" s="6" customFormat="1" ht="19.5" customHeight="1">
      <c r="A1240" s="10">
        <v>9</v>
      </c>
      <c r="B1240" s="12">
        <f t="shared" si="43"/>
        <v>5</v>
      </c>
      <c r="C1240" s="12" t="str">
        <f ca="1">IF(G1240=$E$2+1,D1229,INDIRECT(ADDRESS(4+MOD(IF(G1240&lt;$E$2+1,G1240,$E$2+$E$2+2-G1240)-A1240+2*$E$2+1,2*$E$2+1),3)))</f>
        <v>Player 22</v>
      </c>
      <c r="D1240" s="10" t="str">
        <f ca="1" t="shared" si="42"/>
        <v>Player 13</v>
      </c>
      <c r="E1240" s="10"/>
      <c r="F1240" s="10"/>
      <c r="G1240" s="6">
        <f>1+MOD(A1240+D1228-2,2*$E$2+1)</f>
        <v>5</v>
      </c>
    </row>
    <row r="1241" spans="1:7" s="6" customFormat="1" ht="19.5" customHeight="1">
      <c r="A1241" s="10">
        <v>10</v>
      </c>
      <c r="B1241" s="12">
        <f t="shared" si="43"/>
        <v>6</v>
      </c>
      <c r="C1241" s="12" t="str">
        <f ca="1">IF(G1241=$E$2+1,D1229,INDIRECT(ADDRESS(4+MOD(IF(G1241&lt;$E$2+1,G1241,$E$2+$E$2+2-G1241)-A1241+2*$E$2+1,2*$E$2+1),3)))</f>
        <v>Player 22</v>
      </c>
      <c r="D1241" s="10" t="str">
        <f ca="1" t="shared" si="42"/>
        <v>Player 11</v>
      </c>
      <c r="E1241" s="10"/>
      <c r="F1241" s="10"/>
      <c r="G1241" s="6">
        <f>1+MOD(A1241+D1228-2,2*$E$2+1)</f>
        <v>6</v>
      </c>
    </row>
    <row r="1242" spans="1:7" s="6" customFormat="1" ht="19.5" customHeight="1">
      <c r="A1242" s="10">
        <v>11</v>
      </c>
      <c r="B1242" s="12">
        <f t="shared" si="43"/>
        <v>7</v>
      </c>
      <c r="C1242" s="12" t="str">
        <f ca="1">IF(G1242=$E$2+1,D1229,INDIRECT(ADDRESS(4+MOD(IF(G1242&lt;$E$2+1,G1242,$E$2+$E$2+2-G1242)-A1242+2*$E$2+1,2*$E$2+1),3)))</f>
        <v>Player 22</v>
      </c>
      <c r="D1242" s="10" t="str">
        <f ca="1" t="shared" si="42"/>
        <v>Player 9</v>
      </c>
      <c r="E1242" s="10"/>
      <c r="F1242" s="10"/>
      <c r="G1242" s="6">
        <f>1+MOD(A1242+D1228-2,2*$E$2+1)</f>
        <v>7</v>
      </c>
    </row>
    <row r="1243" spans="1:7" s="6" customFormat="1" ht="19.5" customHeight="1">
      <c r="A1243" s="10">
        <v>12</v>
      </c>
      <c r="B1243" s="12">
        <f t="shared" si="43"/>
        <v>8</v>
      </c>
      <c r="C1243" s="12" t="str">
        <f ca="1">IF(G1243=$E$2+1,D1229,INDIRECT(ADDRESS(4+MOD(IF(G1243&lt;$E$2+1,G1243,$E$2+$E$2+2-G1243)-A1243+2*$E$2+1,2*$E$2+1),3)))</f>
        <v>Player 22</v>
      </c>
      <c r="D1243" s="10" t="str">
        <f ca="1" t="shared" si="42"/>
        <v>Player 7</v>
      </c>
      <c r="E1243" s="10"/>
      <c r="F1243" s="10"/>
      <c r="G1243" s="6">
        <f>1+MOD(A1243+D1228-2,2*$E$2+1)</f>
        <v>8</v>
      </c>
    </row>
    <row r="1244" spans="1:7" s="6" customFormat="1" ht="19.5" customHeight="1">
      <c r="A1244" s="10">
        <v>13</v>
      </c>
      <c r="B1244" s="12">
        <f t="shared" si="43"/>
        <v>9</v>
      </c>
      <c r="C1244" s="12" t="str">
        <f ca="1">IF(G1244=$E$2+1,D1229,INDIRECT(ADDRESS(4+MOD(IF(G1244&lt;$E$2+1,G1244,$E$2+$E$2+2-G1244)-A1244+2*$E$2+1,2*$E$2+1),3)))</f>
        <v>Player 22</v>
      </c>
      <c r="D1244" s="10" t="str">
        <f ca="1" t="shared" si="42"/>
        <v>Player 5</v>
      </c>
      <c r="E1244" s="10"/>
      <c r="F1244" s="10"/>
      <c r="G1244" s="6">
        <f>1+MOD(A1244+D1228-2,2*$E$2+1)</f>
        <v>9</v>
      </c>
    </row>
    <row r="1245" spans="1:7" s="6" customFormat="1" ht="19.5" customHeight="1">
      <c r="A1245" s="10">
        <v>14</v>
      </c>
      <c r="B1245" s="12">
        <f t="shared" si="43"/>
        <v>10</v>
      </c>
      <c r="C1245" s="12" t="str">
        <f ca="1">IF(G1245=$E$2+1,D1229,INDIRECT(ADDRESS(4+MOD(IF(G1245&lt;$E$2+1,G1245,$E$2+$E$2+2-G1245)-A1245+2*$E$2+1,2*$E$2+1),3)))</f>
        <v>Player 22</v>
      </c>
      <c r="D1245" s="10" t="str">
        <f ca="1" t="shared" si="42"/>
        <v>Player 3</v>
      </c>
      <c r="E1245" s="10"/>
      <c r="F1245" s="10"/>
      <c r="G1245" s="6">
        <f>1+MOD(A1245+D1228-2,2*$E$2+1)</f>
        <v>10</v>
      </c>
    </row>
    <row r="1246" spans="1:7" s="6" customFormat="1" ht="19.5" customHeight="1">
      <c r="A1246" s="10">
        <v>15</v>
      </c>
      <c r="B1246" s="12">
        <f t="shared" si="43"/>
        <v>11</v>
      </c>
      <c r="C1246" s="12" t="str">
        <f ca="1">IF(G1246=$E$2+1,D1229,INDIRECT(ADDRESS(4+MOD(IF(G1246&lt;$E$2+1,G1246,$E$2+$E$2+2-G1246)-A1246+2*$E$2+1,2*$E$2+1),3)))</f>
        <v>Player 22</v>
      </c>
      <c r="D1246" s="10" t="str">
        <f ca="1" t="shared" si="42"/>
        <v>Player 1</v>
      </c>
      <c r="E1246" s="10"/>
      <c r="F1246" s="10"/>
      <c r="G1246" s="6">
        <f>1+MOD(A1246+D1228-2,2*$E$2+1)</f>
        <v>11</v>
      </c>
    </row>
    <row r="1247" spans="1:7" s="6" customFormat="1" ht="19.5" customHeight="1">
      <c r="A1247" s="10">
        <v>16</v>
      </c>
      <c r="B1247" s="12">
        <f t="shared" si="43"/>
        <v>12</v>
      </c>
      <c r="C1247" s="12" t="str">
        <f ca="1">IF(G1247=$E$2+1,D1229,INDIRECT(ADDRESS(4+MOD(IF(G1247&lt;$E$2+1,G1247,$E$2+$E$2+2-G1247)-A1247+2*$E$2+1,2*$E$2+1),3)))</f>
        <v>Player 22</v>
      </c>
      <c r="D1247" s="10" t="str">
        <f ca="1" t="shared" si="42"/>
        <v>Player 24</v>
      </c>
      <c r="E1247" s="10"/>
      <c r="F1247" s="10"/>
      <c r="G1247" s="6">
        <f>1+MOD(A1247+D1228-2,2*$E$2+1)</f>
        <v>12</v>
      </c>
    </row>
    <row r="1248" spans="1:7" s="6" customFormat="1" ht="19.5" customHeight="1">
      <c r="A1248" s="10">
        <v>17</v>
      </c>
      <c r="B1248" s="12">
        <f t="shared" si="43"/>
        <v>0</v>
      </c>
      <c r="C1248" s="12" t="str">
        <f ca="1">IF(G1248=$E$2+1,D1229,INDIRECT(ADDRESS(4+MOD(IF(G1248&lt;$E$2+1,G1248,$E$2+$E$2+2-G1248)-A1248+2*$E$2+1,2*$E$2+1),3)))</f>
        <v>Player 22</v>
      </c>
      <c r="D1248" s="10" t="str">
        <f ca="1" t="shared" si="42"/>
        <v>Rest</v>
      </c>
      <c r="E1248" s="10"/>
      <c r="F1248" s="10"/>
      <c r="G1248" s="6">
        <f>1+MOD(A1248+D1228-2,2*$E$2+1)</f>
        <v>13</v>
      </c>
    </row>
    <row r="1249" spans="1:7" s="6" customFormat="1" ht="19.5" customHeight="1">
      <c r="A1249" s="10">
        <v>18</v>
      </c>
      <c r="B1249" s="12">
        <f t="shared" si="43"/>
        <v>12</v>
      </c>
      <c r="C1249" s="12" t="str">
        <f ca="1">IF(G1249=$E$2+1,D1229,INDIRECT(ADDRESS(4+MOD(IF(G1249&lt;$E$2+1,G1249,$E$2+$E$2+2-G1249)-A1249+2*$E$2+1,2*$E$2+1),3)))</f>
        <v>Player 20</v>
      </c>
      <c r="D1249" s="10" t="str">
        <f ca="1" t="shared" si="42"/>
        <v>Player 22</v>
      </c>
      <c r="E1249" s="10"/>
      <c r="F1249" s="10"/>
      <c r="G1249" s="6">
        <f>1+MOD(A1249+D1228-2,2*$E$2+1)</f>
        <v>14</v>
      </c>
    </row>
    <row r="1250" spans="1:7" s="6" customFormat="1" ht="19.5" customHeight="1">
      <c r="A1250" s="10">
        <v>19</v>
      </c>
      <c r="B1250" s="12">
        <f t="shared" si="43"/>
        <v>11</v>
      </c>
      <c r="C1250" s="12" t="str">
        <f ca="1">IF(G1250=$E$2+1,D1229,INDIRECT(ADDRESS(4+MOD(IF(G1250&lt;$E$2+1,G1250,$E$2+$E$2+2-G1250)-A1250+2*$E$2+1,2*$E$2+1),3)))</f>
        <v>Player 18</v>
      </c>
      <c r="D1250" s="10" t="str">
        <f ca="1" t="shared" si="42"/>
        <v>Player 22</v>
      </c>
      <c r="E1250" s="10"/>
      <c r="F1250" s="10"/>
      <c r="G1250" s="6">
        <f>1+MOD(A1250+D1228-2,2*$E$2+1)</f>
        <v>15</v>
      </c>
    </row>
    <row r="1251" spans="1:7" s="6" customFormat="1" ht="19.5" customHeight="1">
      <c r="A1251" s="10">
        <v>20</v>
      </c>
      <c r="B1251" s="12">
        <f t="shared" si="43"/>
        <v>10</v>
      </c>
      <c r="C1251" s="12" t="str">
        <f ca="1">IF(G1251=$E$2+1,D1229,INDIRECT(ADDRESS(4+MOD(IF(G1251&lt;$E$2+1,G1251,$E$2+$E$2+2-G1251)-A1251+2*$E$2+1,2*$E$2+1),3)))</f>
        <v>Player 16</v>
      </c>
      <c r="D1251" s="10" t="str">
        <f ca="1" t="shared" si="42"/>
        <v>Player 22</v>
      </c>
      <c r="E1251" s="10"/>
      <c r="F1251" s="10"/>
      <c r="G1251" s="6">
        <f>1+MOD(A1251+D1228-2,2*$E$2+1)</f>
        <v>16</v>
      </c>
    </row>
    <row r="1252" spans="1:7" s="6" customFormat="1" ht="19.5" customHeight="1">
      <c r="A1252" s="10">
        <v>21</v>
      </c>
      <c r="B1252" s="12">
        <f t="shared" si="43"/>
        <v>9</v>
      </c>
      <c r="C1252" s="12" t="str">
        <f ca="1">IF(G1252=$E$2+1,D1229,INDIRECT(ADDRESS(4+MOD(IF(G1252&lt;$E$2+1,G1252,$E$2+$E$2+2-G1252)-A1252+2*$E$2+1,2*$E$2+1),3)))</f>
        <v>Player 14</v>
      </c>
      <c r="D1252" s="10" t="str">
        <f ca="1" t="shared" si="42"/>
        <v>Player 22</v>
      </c>
      <c r="E1252" s="10"/>
      <c r="F1252" s="10"/>
      <c r="G1252" s="6">
        <f>1+MOD(A1252+D1228-2,2*$E$2+1)</f>
        <v>17</v>
      </c>
    </row>
    <row r="1253" spans="1:7" s="6" customFormat="1" ht="19.5" customHeight="1">
      <c r="A1253" s="10">
        <v>22</v>
      </c>
      <c r="B1253" s="12">
        <f t="shared" si="43"/>
        <v>8</v>
      </c>
      <c r="C1253" s="12" t="str">
        <f ca="1">IF(G1253=$E$2+1,D1229,INDIRECT(ADDRESS(4+MOD(IF(G1253&lt;$E$2+1,G1253,$E$2+$E$2+2-G1253)-A1253+2*$E$2+1,2*$E$2+1),3)))</f>
        <v>Player 12</v>
      </c>
      <c r="D1253" s="10" t="str">
        <f ca="1" t="shared" si="42"/>
        <v>Player 22</v>
      </c>
      <c r="E1253" s="10"/>
      <c r="F1253" s="10"/>
      <c r="G1253" s="6">
        <f>1+MOD(A1253+D1228-2,2*$E$2+1)</f>
        <v>18</v>
      </c>
    </row>
    <row r="1254" spans="1:7" s="6" customFormat="1" ht="19.5" customHeight="1">
      <c r="A1254" s="10">
        <v>23</v>
      </c>
      <c r="B1254" s="12">
        <f t="shared" si="43"/>
        <v>7</v>
      </c>
      <c r="C1254" s="12" t="str">
        <f ca="1">IF(G1254=$E$2+1,D1229,INDIRECT(ADDRESS(4+MOD(IF(G1254&lt;$E$2+1,G1254,$E$2+$E$2+2-G1254)-A1254+2*$E$2+1,2*$E$2+1),3)))</f>
        <v>Player 10</v>
      </c>
      <c r="D1254" s="10" t="str">
        <f ca="1" t="shared" si="42"/>
        <v>Player 22</v>
      </c>
      <c r="E1254" s="10"/>
      <c r="F1254" s="10"/>
      <c r="G1254" s="6">
        <f>1+MOD(A1254+D1228-2,2*$E$2+1)</f>
        <v>19</v>
      </c>
    </row>
    <row r="1255" spans="1:7" s="6" customFormat="1" ht="19.5" customHeight="1">
      <c r="A1255" s="10">
        <v>24</v>
      </c>
      <c r="B1255" s="12">
        <f t="shared" si="43"/>
        <v>6</v>
      </c>
      <c r="C1255" s="12" t="str">
        <f ca="1">IF(G1255=$E$2+1,D1229,INDIRECT(ADDRESS(4+MOD(IF(G1255&lt;$E$2+1,G1255,$E$2+$E$2+2-G1255)-A1255+2*$E$2+1,2*$E$2+1),3)))</f>
        <v>Player 8</v>
      </c>
      <c r="D1255" s="10" t="str">
        <f ca="1" t="shared" si="42"/>
        <v>Player 22</v>
      </c>
      <c r="E1255" s="10"/>
      <c r="F1255" s="10"/>
      <c r="G1255" s="6">
        <f>1+MOD(A1255+D1228-2,2*$E$2+1)</f>
        <v>20</v>
      </c>
    </row>
    <row r="1256" spans="1:7" s="6" customFormat="1" ht="19.5" customHeight="1">
      <c r="A1256" s="10">
        <v>25</v>
      </c>
      <c r="B1256" s="12">
        <f t="shared" si="43"/>
        <v>5</v>
      </c>
      <c r="C1256" s="12" t="str">
        <f ca="1">IF(G1256=$E$2+1,D1229,INDIRECT(ADDRESS(4+MOD(IF(G1256&lt;$E$2+1,G1256,$E$2+$E$2+2-G1256)-A1256+2*$E$2+1,2*$E$2+1),3)))</f>
        <v>Player 6</v>
      </c>
      <c r="D1256" s="10" t="str">
        <f ca="1" t="shared" si="42"/>
        <v>Player 22</v>
      </c>
      <c r="E1256" s="10"/>
      <c r="F1256" s="10"/>
      <c r="G1256" s="6">
        <f>1+MOD(A1256+D1228-2,2*$E$2+1)</f>
        <v>21</v>
      </c>
    </row>
    <row r="1257" s="6" customFormat="1" ht="19.5" customHeight="1">
      <c r="F1257" s="7"/>
    </row>
    <row r="1258" s="6" customFormat="1" ht="19.5" customHeight="1">
      <c r="F1258" s="7"/>
    </row>
    <row r="1259" s="6" customFormat="1" ht="19.5" customHeight="1">
      <c r="F1259" s="7"/>
    </row>
    <row r="1260" s="6" customFormat="1" ht="19.5" customHeight="1">
      <c r="F1260" s="7"/>
    </row>
    <row r="1261" spans="1:4" s="6" customFormat="1" ht="19.5" customHeight="1">
      <c r="A1261" s="6" t="s">
        <v>38</v>
      </c>
      <c r="C1261" s="8" t="s">
        <v>39</v>
      </c>
      <c r="D1261" s="9">
        <v>23</v>
      </c>
    </row>
    <row r="1262" spans="3:4" s="6" customFormat="1" ht="19.5" customHeight="1">
      <c r="C1262" s="8" t="s">
        <v>40</v>
      </c>
      <c r="D1262" s="9" t="str">
        <f ca="1">INDIRECT(ADDRESS(3+D1261,3))</f>
        <v>Player 23</v>
      </c>
    </row>
    <row r="1263" s="6" customFormat="1" ht="19.5" customHeight="1"/>
    <row r="1264" spans="1:7" s="6" customFormat="1" ht="19.5" customHeight="1">
      <c r="A1264" s="10" t="s">
        <v>43</v>
      </c>
      <c r="B1264" s="17" t="s">
        <v>5</v>
      </c>
      <c r="C1264" s="12" t="s">
        <v>11</v>
      </c>
      <c r="D1264" s="10" t="s">
        <v>10</v>
      </c>
      <c r="E1264" s="11" t="s">
        <v>3</v>
      </c>
      <c r="F1264" s="10" t="s">
        <v>4</v>
      </c>
      <c r="G1264" s="6" t="s">
        <v>41</v>
      </c>
    </row>
    <row r="1265" spans="1:7" s="6" customFormat="1" ht="19.5" customHeight="1">
      <c r="A1265" s="10">
        <v>1</v>
      </c>
      <c r="B1265" s="12">
        <f>IF(G1265=$E$2+1,0,IF(G1265&lt;$E$2+1,G1265,$E$2+$E$2+2-G1265))</f>
        <v>3</v>
      </c>
      <c r="C1265" s="12" t="str">
        <f ca="1">IF(G1265=$E$2+1,D1262,INDIRECT(ADDRESS(4+MOD(IF(G1265&lt;$E$2+1,G1265,$E$2+$E$2+2-G1265)-A1265+2*$E$2+1,2*$E$2+1),3)))</f>
        <v>Player 3</v>
      </c>
      <c r="D1265" s="10" t="str">
        <f aca="true" ca="1" t="shared" si="44" ref="D1265:D1289">IF(G1265=$E$2+1,$F$3,INDIRECT(ADDRESS(4+MOD(IF(G1265&lt;$E$2+1,$E$2+$E$2+2-G1265,G1265)-A1265+2*$E$2+1,2*$E$2+1),3)))</f>
        <v>Player 23</v>
      </c>
      <c r="E1265" s="11"/>
      <c r="F1265" s="10"/>
      <c r="G1265" s="6">
        <f>1+MOD(A1265+D1261-2,2*$E$2+1)</f>
        <v>23</v>
      </c>
    </row>
    <row r="1266" spans="1:7" s="6" customFormat="1" ht="19.5" customHeight="1">
      <c r="A1266" s="10">
        <v>2</v>
      </c>
      <c r="B1266" s="12">
        <f aca="true" t="shared" si="45" ref="B1266:B1289">IF(G1266=$E$2+1,0,IF(G1266&lt;$E$2+1,G1266,$E$2+$E$2+2-G1266))</f>
        <v>2</v>
      </c>
      <c r="C1266" s="12" t="str">
        <f ca="1">IF(G1266=$E$2+1,D1262,INDIRECT(ADDRESS(4+MOD(IF(G1266&lt;$E$2+1,G1266,$E$2+$E$2+2-G1266)-A1266+2*$E$2+1,2*$E$2+1),3)))</f>
        <v>Player 1</v>
      </c>
      <c r="D1266" s="10" t="str">
        <f ca="1" t="shared" si="44"/>
        <v>Player 23</v>
      </c>
      <c r="E1266" s="11"/>
      <c r="F1266" s="10"/>
      <c r="G1266" s="6">
        <f>1+MOD(A1266+D1261-2,2*$E$2+1)</f>
        <v>24</v>
      </c>
    </row>
    <row r="1267" spans="1:7" s="6" customFormat="1" ht="19.5" customHeight="1">
      <c r="A1267" s="10">
        <v>3</v>
      </c>
      <c r="B1267" s="12">
        <f t="shared" si="45"/>
        <v>1</v>
      </c>
      <c r="C1267" s="12" t="str">
        <f ca="1">IF(G1267=$E$2+1,D1262,INDIRECT(ADDRESS(4+MOD(IF(G1267&lt;$E$2+1,G1267,$E$2+$E$2+2-G1267)-A1267+2*$E$2+1,2*$E$2+1),3)))</f>
        <v>Player 24</v>
      </c>
      <c r="D1267" s="10" t="str">
        <f ca="1" t="shared" si="44"/>
        <v>Player 23</v>
      </c>
      <c r="E1267" s="10"/>
      <c r="F1267" s="10"/>
      <c r="G1267" s="6">
        <f>1+MOD(A1267+D1261-2,2*$E$2+1)</f>
        <v>25</v>
      </c>
    </row>
    <row r="1268" spans="1:7" s="6" customFormat="1" ht="19.5" customHeight="1">
      <c r="A1268" s="10">
        <v>4</v>
      </c>
      <c r="B1268" s="12">
        <f t="shared" si="45"/>
        <v>1</v>
      </c>
      <c r="C1268" s="12" t="str">
        <f ca="1">IF(G1268=$E$2+1,D1262,INDIRECT(ADDRESS(4+MOD(IF(G1268&lt;$E$2+1,G1268,$E$2+$E$2+2-G1268)-A1268+2*$E$2+1,2*$E$2+1),3)))</f>
        <v>Player 23</v>
      </c>
      <c r="D1268" s="10" t="str">
        <f ca="1" t="shared" si="44"/>
        <v>Player 22</v>
      </c>
      <c r="E1268" s="10"/>
      <c r="F1268" s="10"/>
      <c r="G1268" s="6">
        <f>1+MOD(A1268+D1261-2,2*$E$2+1)</f>
        <v>1</v>
      </c>
    </row>
    <row r="1269" spans="1:7" s="6" customFormat="1" ht="19.5" customHeight="1">
      <c r="A1269" s="10">
        <v>5</v>
      </c>
      <c r="B1269" s="12">
        <f t="shared" si="45"/>
        <v>2</v>
      </c>
      <c r="C1269" s="12" t="str">
        <f ca="1">IF(G1269=$E$2+1,D1262,INDIRECT(ADDRESS(4+MOD(IF(G1269&lt;$E$2+1,G1269,$E$2+$E$2+2-G1269)-A1269+2*$E$2+1,2*$E$2+1),3)))</f>
        <v>Player 23</v>
      </c>
      <c r="D1269" s="10" t="str">
        <f ca="1" t="shared" si="44"/>
        <v>Player 20</v>
      </c>
      <c r="E1269" s="10"/>
      <c r="F1269" s="10"/>
      <c r="G1269" s="6">
        <f>1+MOD(A1269+D1261-2,2*$E$2+1)</f>
        <v>2</v>
      </c>
    </row>
    <row r="1270" spans="1:7" s="6" customFormat="1" ht="19.5" customHeight="1">
      <c r="A1270" s="10">
        <v>6</v>
      </c>
      <c r="B1270" s="12">
        <f t="shared" si="45"/>
        <v>3</v>
      </c>
      <c r="C1270" s="12" t="str">
        <f ca="1">IF(G1270=$E$2+1,D1262,INDIRECT(ADDRESS(4+MOD(IF(G1270&lt;$E$2+1,G1270,$E$2+$E$2+2-G1270)-A1270+2*$E$2+1,2*$E$2+1),3)))</f>
        <v>Player 23</v>
      </c>
      <c r="D1270" s="10" t="str">
        <f ca="1" t="shared" si="44"/>
        <v>Player 18</v>
      </c>
      <c r="E1270" s="10"/>
      <c r="F1270" s="10"/>
      <c r="G1270" s="6">
        <f>1+MOD(A1270+D1261-2,2*$E$2+1)</f>
        <v>3</v>
      </c>
    </row>
    <row r="1271" spans="1:7" s="6" customFormat="1" ht="19.5" customHeight="1">
      <c r="A1271" s="10">
        <v>7</v>
      </c>
      <c r="B1271" s="12">
        <f t="shared" si="45"/>
        <v>4</v>
      </c>
      <c r="C1271" s="12" t="str">
        <f ca="1">IF(G1271=$E$2+1,D1262,INDIRECT(ADDRESS(4+MOD(IF(G1271&lt;$E$2+1,G1271,$E$2+$E$2+2-G1271)-A1271+2*$E$2+1,2*$E$2+1),3)))</f>
        <v>Player 23</v>
      </c>
      <c r="D1271" s="10" t="str">
        <f ca="1" t="shared" si="44"/>
        <v>Player 16</v>
      </c>
      <c r="E1271" s="10"/>
      <c r="F1271" s="10"/>
      <c r="G1271" s="6">
        <f>1+MOD(A1271+D1261-2,2*$E$2+1)</f>
        <v>4</v>
      </c>
    </row>
    <row r="1272" spans="1:7" s="6" customFormat="1" ht="19.5" customHeight="1">
      <c r="A1272" s="10">
        <v>8</v>
      </c>
      <c r="B1272" s="12">
        <f t="shared" si="45"/>
        <v>5</v>
      </c>
      <c r="C1272" s="12" t="str">
        <f ca="1">IF(G1272=$E$2+1,D1262,INDIRECT(ADDRESS(4+MOD(IF(G1272&lt;$E$2+1,G1272,$E$2+$E$2+2-G1272)-A1272+2*$E$2+1,2*$E$2+1),3)))</f>
        <v>Player 23</v>
      </c>
      <c r="D1272" s="10" t="str">
        <f ca="1" t="shared" si="44"/>
        <v>Player 14</v>
      </c>
      <c r="E1272" s="10"/>
      <c r="F1272" s="10"/>
      <c r="G1272" s="6">
        <f>1+MOD(A1272+D1261-2,2*$E$2+1)</f>
        <v>5</v>
      </c>
    </row>
    <row r="1273" spans="1:7" s="6" customFormat="1" ht="19.5" customHeight="1">
      <c r="A1273" s="10">
        <v>9</v>
      </c>
      <c r="B1273" s="12">
        <f t="shared" si="45"/>
        <v>6</v>
      </c>
      <c r="C1273" s="12" t="str">
        <f ca="1">IF(G1273=$E$2+1,D1262,INDIRECT(ADDRESS(4+MOD(IF(G1273&lt;$E$2+1,G1273,$E$2+$E$2+2-G1273)-A1273+2*$E$2+1,2*$E$2+1),3)))</f>
        <v>Player 23</v>
      </c>
      <c r="D1273" s="10" t="str">
        <f ca="1" t="shared" si="44"/>
        <v>Player 12</v>
      </c>
      <c r="E1273" s="10"/>
      <c r="F1273" s="10"/>
      <c r="G1273" s="6">
        <f>1+MOD(A1273+D1261-2,2*$E$2+1)</f>
        <v>6</v>
      </c>
    </row>
    <row r="1274" spans="1:7" s="6" customFormat="1" ht="19.5" customHeight="1">
      <c r="A1274" s="10">
        <v>10</v>
      </c>
      <c r="B1274" s="12">
        <f t="shared" si="45"/>
        <v>7</v>
      </c>
      <c r="C1274" s="12" t="str">
        <f ca="1">IF(G1274=$E$2+1,D1262,INDIRECT(ADDRESS(4+MOD(IF(G1274&lt;$E$2+1,G1274,$E$2+$E$2+2-G1274)-A1274+2*$E$2+1,2*$E$2+1),3)))</f>
        <v>Player 23</v>
      </c>
      <c r="D1274" s="10" t="str">
        <f ca="1" t="shared" si="44"/>
        <v>Player 10</v>
      </c>
      <c r="E1274" s="10"/>
      <c r="F1274" s="10"/>
      <c r="G1274" s="6">
        <f>1+MOD(A1274+D1261-2,2*$E$2+1)</f>
        <v>7</v>
      </c>
    </row>
    <row r="1275" spans="1:7" s="6" customFormat="1" ht="19.5" customHeight="1">
      <c r="A1275" s="10">
        <v>11</v>
      </c>
      <c r="B1275" s="12">
        <f t="shared" si="45"/>
        <v>8</v>
      </c>
      <c r="C1275" s="12" t="str">
        <f ca="1">IF(G1275=$E$2+1,D1262,INDIRECT(ADDRESS(4+MOD(IF(G1275&lt;$E$2+1,G1275,$E$2+$E$2+2-G1275)-A1275+2*$E$2+1,2*$E$2+1),3)))</f>
        <v>Player 23</v>
      </c>
      <c r="D1275" s="10" t="str">
        <f ca="1" t="shared" si="44"/>
        <v>Player 8</v>
      </c>
      <c r="E1275" s="10"/>
      <c r="F1275" s="10"/>
      <c r="G1275" s="6">
        <f>1+MOD(A1275+D1261-2,2*$E$2+1)</f>
        <v>8</v>
      </c>
    </row>
    <row r="1276" spans="1:7" s="6" customFormat="1" ht="19.5" customHeight="1">
      <c r="A1276" s="10">
        <v>12</v>
      </c>
      <c r="B1276" s="12">
        <f t="shared" si="45"/>
        <v>9</v>
      </c>
      <c r="C1276" s="12" t="str">
        <f ca="1">IF(G1276=$E$2+1,D1262,INDIRECT(ADDRESS(4+MOD(IF(G1276&lt;$E$2+1,G1276,$E$2+$E$2+2-G1276)-A1276+2*$E$2+1,2*$E$2+1),3)))</f>
        <v>Player 23</v>
      </c>
      <c r="D1276" s="10" t="str">
        <f ca="1" t="shared" si="44"/>
        <v>Player 6</v>
      </c>
      <c r="E1276" s="10"/>
      <c r="F1276" s="10"/>
      <c r="G1276" s="6">
        <f>1+MOD(A1276+D1261-2,2*$E$2+1)</f>
        <v>9</v>
      </c>
    </row>
    <row r="1277" spans="1:7" s="6" customFormat="1" ht="19.5" customHeight="1">
      <c r="A1277" s="10">
        <v>13</v>
      </c>
      <c r="B1277" s="12">
        <f t="shared" si="45"/>
        <v>10</v>
      </c>
      <c r="C1277" s="12" t="str">
        <f ca="1">IF(G1277=$E$2+1,D1262,INDIRECT(ADDRESS(4+MOD(IF(G1277&lt;$E$2+1,G1277,$E$2+$E$2+2-G1277)-A1277+2*$E$2+1,2*$E$2+1),3)))</f>
        <v>Player 23</v>
      </c>
      <c r="D1277" s="10" t="str">
        <f ca="1" t="shared" si="44"/>
        <v>Player 4</v>
      </c>
      <c r="E1277" s="10"/>
      <c r="F1277" s="10"/>
      <c r="G1277" s="6">
        <f>1+MOD(A1277+D1261-2,2*$E$2+1)</f>
        <v>10</v>
      </c>
    </row>
    <row r="1278" spans="1:7" s="6" customFormat="1" ht="19.5" customHeight="1">
      <c r="A1278" s="10">
        <v>14</v>
      </c>
      <c r="B1278" s="12">
        <f t="shared" si="45"/>
        <v>11</v>
      </c>
      <c r="C1278" s="12" t="str">
        <f ca="1">IF(G1278=$E$2+1,D1262,INDIRECT(ADDRESS(4+MOD(IF(G1278&lt;$E$2+1,G1278,$E$2+$E$2+2-G1278)-A1278+2*$E$2+1,2*$E$2+1),3)))</f>
        <v>Player 23</v>
      </c>
      <c r="D1278" s="10" t="str">
        <f ca="1" t="shared" si="44"/>
        <v>Player 2</v>
      </c>
      <c r="E1278" s="10"/>
      <c r="F1278" s="10"/>
      <c r="G1278" s="6">
        <f>1+MOD(A1278+D1261-2,2*$E$2+1)</f>
        <v>11</v>
      </c>
    </row>
    <row r="1279" spans="1:7" s="6" customFormat="1" ht="19.5" customHeight="1">
      <c r="A1279" s="10">
        <v>15</v>
      </c>
      <c r="B1279" s="12">
        <f t="shared" si="45"/>
        <v>12</v>
      </c>
      <c r="C1279" s="12" t="str">
        <f ca="1">IF(G1279=$E$2+1,D1262,INDIRECT(ADDRESS(4+MOD(IF(G1279&lt;$E$2+1,G1279,$E$2+$E$2+2-G1279)-A1279+2*$E$2+1,2*$E$2+1),3)))</f>
        <v>Player 23</v>
      </c>
      <c r="D1279" s="10" t="str">
        <f ca="1" t="shared" si="44"/>
        <v>Player 25 or Rest</v>
      </c>
      <c r="E1279" s="10"/>
      <c r="F1279" s="10"/>
      <c r="G1279" s="6">
        <f>1+MOD(A1279+D1261-2,2*$E$2+1)</f>
        <v>12</v>
      </c>
    </row>
    <row r="1280" spans="1:7" s="6" customFormat="1" ht="19.5" customHeight="1">
      <c r="A1280" s="10">
        <v>16</v>
      </c>
      <c r="B1280" s="12">
        <f t="shared" si="45"/>
        <v>0</v>
      </c>
      <c r="C1280" s="12" t="str">
        <f ca="1">IF(G1280=$E$2+1,D1262,INDIRECT(ADDRESS(4+MOD(IF(G1280&lt;$E$2+1,G1280,$E$2+$E$2+2-G1280)-A1280+2*$E$2+1,2*$E$2+1),3)))</f>
        <v>Player 23</v>
      </c>
      <c r="D1280" s="10" t="str">
        <f ca="1" t="shared" si="44"/>
        <v>Rest</v>
      </c>
      <c r="E1280" s="10"/>
      <c r="F1280" s="10"/>
      <c r="G1280" s="6">
        <f>1+MOD(A1280+D1261-2,2*$E$2+1)</f>
        <v>13</v>
      </c>
    </row>
    <row r="1281" spans="1:7" s="6" customFormat="1" ht="19.5" customHeight="1">
      <c r="A1281" s="10">
        <v>17</v>
      </c>
      <c r="B1281" s="12">
        <f t="shared" si="45"/>
        <v>12</v>
      </c>
      <c r="C1281" s="12" t="str">
        <f ca="1">IF(G1281=$E$2+1,D1262,INDIRECT(ADDRESS(4+MOD(IF(G1281&lt;$E$2+1,G1281,$E$2+$E$2+2-G1281)-A1281+2*$E$2+1,2*$E$2+1),3)))</f>
        <v>Player 21</v>
      </c>
      <c r="D1281" s="10" t="str">
        <f ca="1" t="shared" si="44"/>
        <v>Player 23</v>
      </c>
      <c r="E1281" s="10"/>
      <c r="F1281" s="10"/>
      <c r="G1281" s="6">
        <f>1+MOD(A1281+D1261-2,2*$E$2+1)</f>
        <v>14</v>
      </c>
    </row>
    <row r="1282" spans="1:7" s="6" customFormat="1" ht="19.5" customHeight="1">
      <c r="A1282" s="10">
        <v>18</v>
      </c>
      <c r="B1282" s="12">
        <f t="shared" si="45"/>
        <v>11</v>
      </c>
      <c r="C1282" s="12" t="str">
        <f ca="1">IF(G1282=$E$2+1,D1262,INDIRECT(ADDRESS(4+MOD(IF(G1282&lt;$E$2+1,G1282,$E$2+$E$2+2-G1282)-A1282+2*$E$2+1,2*$E$2+1),3)))</f>
        <v>Player 19</v>
      </c>
      <c r="D1282" s="10" t="str">
        <f ca="1" t="shared" si="44"/>
        <v>Player 23</v>
      </c>
      <c r="E1282" s="10"/>
      <c r="F1282" s="10"/>
      <c r="G1282" s="6">
        <f>1+MOD(A1282+D1261-2,2*$E$2+1)</f>
        <v>15</v>
      </c>
    </row>
    <row r="1283" spans="1:7" s="6" customFormat="1" ht="19.5" customHeight="1">
      <c r="A1283" s="10">
        <v>19</v>
      </c>
      <c r="B1283" s="12">
        <f t="shared" si="45"/>
        <v>10</v>
      </c>
      <c r="C1283" s="12" t="str">
        <f ca="1">IF(G1283=$E$2+1,D1262,INDIRECT(ADDRESS(4+MOD(IF(G1283&lt;$E$2+1,G1283,$E$2+$E$2+2-G1283)-A1283+2*$E$2+1,2*$E$2+1),3)))</f>
        <v>Player 17</v>
      </c>
      <c r="D1283" s="10" t="str">
        <f ca="1" t="shared" si="44"/>
        <v>Player 23</v>
      </c>
      <c r="E1283" s="10"/>
      <c r="F1283" s="10"/>
      <c r="G1283" s="6">
        <f>1+MOD(A1283+D1261-2,2*$E$2+1)</f>
        <v>16</v>
      </c>
    </row>
    <row r="1284" spans="1:7" s="6" customFormat="1" ht="19.5" customHeight="1">
      <c r="A1284" s="10">
        <v>20</v>
      </c>
      <c r="B1284" s="12">
        <f t="shared" si="45"/>
        <v>9</v>
      </c>
      <c r="C1284" s="12" t="str">
        <f ca="1">IF(G1284=$E$2+1,D1262,INDIRECT(ADDRESS(4+MOD(IF(G1284&lt;$E$2+1,G1284,$E$2+$E$2+2-G1284)-A1284+2*$E$2+1,2*$E$2+1),3)))</f>
        <v>Player 15</v>
      </c>
      <c r="D1284" s="10" t="str">
        <f ca="1" t="shared" si="44"/>
        <v>Player 23</v>
      </c>
      <c r="E1284" s="10"/>
      <c r="F1284" s="10"/>
      <c r="G1284" s="6">
        <f>1+MOD(A1284+D1261-2,2*$E$2+1)</f>
        <v>17</v>
      </c>
    </row>
    <row r="1285" spans="1:7" s="6" customFormat="1" ht="19.5" customHeight="1">
      <c r="A1285" s="10">
        <v>21</v>
      </c>
      <c r="B1285" s="12">
        <f t="shared" si="45"/>
        <v>8</v>
      </c>
      <c r="C1285" s="12" t="str">
        <f ca="1">IF(G1285=$E$2+1,D1262,INDIRECT(ADDRESS(4+MOD(IF(G1285&lt;$E$2+1,G1285,$E$2+$E$2+2-G1285)-A1285+2*$E$2+1,2*$E$2+1),3)))</f>
        <v>Player 13</v>
      </c>
      <c r="D1285" s="10" t="str">
        <f ca="1" t="shared" si="44"/>
        <v>Player 23</v>
      </c>
      <c r="E1285" s="10"/>
      <c r="F1285" s="10"/>
      <c r="G1285" s="6">
        <f>1+MOD(A1285+D1261-2,2*$E$2+1)</f>
        <v>18</v>
      </c>
    </row>
    <row r="1286" spans="1:7" s="6" customFormat="1" ht="19.5" customHeight="1">
      <c r="A1286" s="10">
        <v>22</v>
      </c>
      <c r="B1286" s="12">
        <f t="shared" si="45"/>
        <v>7</v>
      </c>
      <c r="C1286" s="12" t="str">
        <f ca="1">IF(G1286=$E$2+1,D1262,INDIRECT(ADDRESS(4+MOD(IF(G1286&lt;$E$2+1,G1286,$E$2+$E$2+2-G1286)-A1286+2*$E$2+1,2*$E$2+1),3)))</f>
        <v>Player 11</v>
      </c>
      <c r="D1286" s="10" t="str">
        <f ca="1" t="shared" si="44"/>
        <v>Player 23</v>
      </c>
      <c r="E1286" s="10"/>
      <c r="F1286" s="10"/>
      <c r="G1286" s="6">
        <f>1+MOD(A1286+D1261-2,2*$E$2+1)</f>
        <v>19</v>
      </c>
    </row>
    <row r="1287" spans="1:7" s="6" customFormat="1" ht="19.5" customHeight="1">
      <c r="A1287" s="10">
        <v>23</v>
      </c>
      <c r="B1287" s="12">
        <f t="shared" si="45"/>
        <v>6</v>
      </c>
      <c r="C1287" s="12" t="str">
        <f ca="1">IF(G1287=$E$2+1,D1262,INDIRECT(ADDRESS(4+MOD(IF(G1287&lt;$E$2+1,G1287,$E$2+$E$2+2-G1287)-A1287+2*$E$2+1,2*$E$2+1),3)))</f>
        <v>Player 9</v>
      </c>
      <c r="D1287" s="10" t="str">
        <f ca="1" t="shared" si="44"/>
        <v>Player 23</v>
      </c>
      <c r="E1287" s="10"/>
      <c r="F1287" s="10"/>
      <c r="G1287" s="6">
        <f>1+MOD(A1287+D1261-2,2*$E$2+1)</f>
        <v>20</v>
      </c>
    </row>
    <row r="1288" spans="1:7" s="6" customFormat="1" ht="19.5" customHeight="1">
      <c r="A1288" s="10">
        <v>24</v>
      </c>
      <c r="B1288" s="12">
        <f t="shared" si="45"/>
        <v>5</v>
      </c>
      <c r="C1288" s="12" t="str">
        <f ca="1">IF(G1288=$E$2+1,D1262,INDIRECT(ADDRESS(4+MOD(IF(G1288&lt;$E$2+1,G1288,$E$2+$E$2+2-G1288)-A1288+2*$E$2+1,2*$E$2+1),3)))</f>
        <v>Player 7</v>
      </c>
      <c r="D1288" s="10" t="str">
        <f ca="1" t="shared" si="44"/>
        <v>Player 23</v>
      </c>
      <c r="E1288" s="10"/>
      <c r="F1288" s="10"/>
      <c r="G1288" s="6">
        <f>1+MOD(A1288+D1261-2,2*$E$2+1)</f>
        <v>21</v>
      </c>
    </row>
    <row r="1289" spans="1:7" s="6" customFormat="1" ht="19.5" customHeight="1">
      <c r="A1289" s="10">
        <v>25</v>
      </c>
      <c r="B1289" s="12">
        <f t="shared" si="45"/>
        <v>4</v>
      </c>
      <c r="C1289" s="12" t="str">
        <f ca="1">IF(G1289=$E$2+1,D1262,INDIRECT(ADDRESS(4+MOD(IF(G1289&lt;$E$2+1,G1289,$E$2+$E$2+2-G1289)-A1289+2*$E$2+1,2*$E$2+1),3)))</f>
        <v>Player 5</v>
      </c>
      <c r="D1289" s="10" t="str">
        <f ca="1" t="shared" si="44"/>
        <v>Player 23</v>
      </c>
      <c r="E1289" s="10"/>
      <c r="F1289" s="10"/>
      <c r="G1289" s="6">
        <f>1+MOD(A1289+D1261-2,2*$E$2+1)</f>
        <v>22</v>
      </c>
    </row>
    <row r="1290" s="6" customFormat="1" ht="19.5" customHeight="1">
      <c r="F1290" s="7"/>
    </row>
    <row r="1291" s="6" customFormat="1" ht="19.5" customHeight="1">
      <c r="F1291" s="7"/>
    </row>
    <row r="1292" s="6" customFormat="1" ht="19.5" customHeight="1">
      <c r="F1292" s="7"/>
    </row>
    <row r="1293" s="6" customFormat="1" ht="19.5" customHeight="1">
      <c r="F1293" s="7"/>
    </row>
    <row r="1294" spans="1:4" s="6" customFormat="1" ht="19.5" customHeight="1">
      <c r="A1294" s="6" t="s">
        <v>38</v>
      </c>
      <c r="C1294" s="8" t="s">
        <v>39</v>
      </c>
      <c r="D1294" s="9">
        <v>24</v>
      </c>
    </row>
    <row r="1295" spans="3:4" s="6" customFormat="1" ht="19.5" customHeight="1">
      <c r="C1295" s="8" t="s">
        <v>40</v>
      </c>
      <c r="D1295" s="9" t="str">
        <f ca="1">INDIRECT(ADDRESS(3+D1294,3))</f>
        <v>Player 24</v>
      </c>
    </row>
    <row r="1296" s="6" customFormat="1" ht="19.5" customHeight="1"/>
    <row r="1297" spans="1:7" s="6" customFormat="1" ht="19.5" customHeight="1">
      <c r="A1297" s="10" t="s">
        <v>43</v>
      </c>
      <c r="B1297" s="17" t="s">
        <v>5</v>
      </c>
      <c r="C1297" s="12" t="s">
        <v>11</v>
      </c>
      <c r="D1297" s="10" t="s">
        <v>10</v>
      </c>
      <c r="E1297" s="11" t="s">
        <v>3</v>
      </c>
      <c r="F1297" s="10" t="s">
        <v>4</v>
      </c>
      <c r="G1297" s="6" t="s">
        <v>41</v>
      </c>
    </row>
    <row r="1298" spans="1:7" s="6" customFormat="1" ht="19.5" customHeight="1">
      <c r="A1298" s="10">
        <v>1</v>
      </c>
      <c r="B1298" s="12">
        <f>IF(G1298=$E$2+1,0,IF(G1298&lt;$E$2+1,G1298,$E$2+$E$2+2-G1298))</f>
        <v>2</v>
      </c>
      <c r="C1298" s="12" t="str">
        <f ca="1">IF(G1298=$E$2+1,D1295,INDIRECT(ADDRESS(4+MOD(IF(G1298&lt;$E$2+1,G1298,$E$2+$E$2+2-G1298)-A1298+2*$E$2+1,2*$E$2+1),3)))</f>
        <v>Player 2</v>
      </c>
      <c r="D1298" s="10" t="str">
        <f aca="true" ca="1" t="shared" si="46" ref="D1298:D1322">IF(G1298=$E$2+1,$F$3,INDIRECT(ADDRESS(4+MOD(IF(G1298&lt;$E$2+1,$E$2+$E$2+2-G1298,G1298)-A1298+2*$E$2+1,2*$E$2+1),3)))</f>
        <v>Player 24</v>
      </c>
      <c r="E1298" s="11"/>
      <c r="F1298" s="10"/>
      <c r="G1298" s="6">
        <f>1+MOD(A1298+D1294-2,2*$E$2+1)</f>
        <v>24</v>
      </c>
    </row>
    <row r="1299" spans="1:7" s="6" customFormat="1" ht="19.5" customHeight="1">
      <c r="A1299" s="10">
        <v>2</v>
      </c>
      <c r="B1299" s="12">
        <f aca="true" t="shared" si="47" ref="B1299:B1322">IF(G1299=$E$2+1,0,IF(G1299&lt;$E$2+1,G1299,$E$2+$E$2+2-G1299))</f>
        <v>1</v>
      </c>
      <c r="C1299" s="12" t="str">
        <f ca="1">IF(G1299=$E$2+1,D1295,INDIRECT(ADDRESS(4+MOD(IF(G1299&lt;$E$2+1,G1299,$E$2+$E$2+2-G1299)-A1299+2*$E$2+1,2*$E$2+1),3)))</f>
        <v>Player 25 or Rest</v>
      </c>
      <c r="D1299" s="10" t="str">
        <f ca="1" t="shared" si="46"/>
        <v>Player 24</v>
      </c>
      <c r="E1299" s="11"/>
      <c r="F1299" s="10"/>
      <c r="G1299" s="6">
        <f>1+MOD(A1299+D1294-2,2*$E$2+1)</f>
        <v>25</v>
      </c>
    </row>
    <row r="1300" spans="1:7" s="6" customFormat="1" ht="19.5" customHeight="1">
      <c r="A1300" s="10">
        <v>3</v>
      </c>
      <c r="B1300" s="12">
        <f t="shared" si="47"/>
        <v>1</v>
      </c>
      <c r="C1300" s="12" t="str">
        <f ca="1">IF(G1300=$E$2+1,D1295,INDIRECT(ADDRESS(4+MOD(IF(G1300&lt;$E$2+1,G1300,$E$2+$E$2+2-G1300)-A1300+2*$E$2+1,2*$E$2+1),3)))</f>
        <v>Player 24</v>
      </c>
      <c r="D1300" s="10" t="str">
        <f ca="1" t="shared" si="46"/>
        <v>Player 23</v>
      </c>
      <c r="E1300" s="10"/>
      <c r="F1300" s="10"/>
      <c r="G1300" s="6">
        <f>1+MOD(A1300+D1294-2,2*$E$2+1)</f>
        <v>1</v>
      </c>
    </row>
    <row r="1301" spans="1:7" s="6" customFormat="1" ht="19.5" customHeight="1">
      <c r="A1301" s="10">
        <v>4</v>
      </c>
      <c r="B1301" s="12">
        <f t="shared" si="47"/>
        <v>2</v>
      </c>
      <c r="C1301" s="12" t="str">
        <f ca="1">IF(G1301=$E$2+1,D1295,INDIRECT(ADDRESS(4+MOD(IF(G1301&lt;$E$2+1,G1301,$E$2+$E$2+2-G1301)-A1301+2*$E$2+1,2*$E$2+1),3)))</f>
        <v>Player 24</v>
      </c>
      <c r="D1301" s="10" t="str">
        <f ca="1" t="shared" si="46"/>
        <v>Player 21</v>
      </c>
      <c r="E1301" s="10"/>
      <c r="F1301" s="10"/>
      <c r="G1301" s="6">
        <f>1+MOD(A1301+D1294-2,2*$E$2+1)</f>
        <v>2</v>
      </c>
    </row>
    <row r="1302" spans="1:7" s="6" customFormat="1" ht="19.5" customHeight="1">
      <c r="A1302" s="10">
        <v>5</v>
      </c>
      <c r="B1302" s="12">
        <f t="shared" si="47"/>
        <v>3</v>
      </c>
      <c r="C1302" s="12" t="str">
        <f ca="1">IF(G1302=$E$2+1,D1295,INDIRECT(ADDRESS(4+MOD(IF(G1302&lt;$E$2+1,G1302,$E$2+$E$2+2-G1302)-A1302+2*$E$2+1,2*$E$2+1),3)))</f>
        <v>Player 24</v>
      </c>
      <c r="D1302" s="10" t="str">
        <f ca="1" t="shared" si="46"/>
        <v>Player 19</v>
      </c>
      <c r="E1302" s="10"/>
      <c r="F1302" s="10"/>
      <c r="G1302" s="6">
        <f>1+MOD(A1302+D1294-2,2*$E$2+1)</f>
        <v>3</v>
      </c>
    </row>
    <row r="1303" spans="1:7" s="6" customFormat="1" ht="19.5" customHeight="1">
      <c r="A1303" s="10">
        <v>6</v>
      </c>
      <c r="B1303" s="12">
        <f t="shared" si="47"/>
        <v>4</v>
      </c>
      <c r="C1303" s="12" t="str">
        <f ca="1">IF(G1303=$E$2+1,D1295,INDIRECT(ADDRESS(4+MOD(IF(G1303&lt;$E$2+1,G1303,$E$2+$E$2+2-G1303)-A1303+2*$E$2+1,2*$E$2+1),3)))</f>
        <v>Player 24</v>
      </c>
      <c r="D1303" s="10" t="str">
        <f ca="1" t="shared" si="46"/>
        <v>Player 17</v>
      </c>
      <c r="E1303" s="10"/>
      <c r="F1303" s="10"/>
      <c r="G1303" s="6">
        <f>1+MOD(A1303+D1294-2,2*$E$2+1)</f>
        <v>4</v>
      </c>
    </row>
    <row r="1304" spans="1:7" s="6" customFormat="1" ht="19.5" customHeight="1">
      <c r="A1304" s="10">
        <v>7</v>
      </c>
      <c r="B1304" s="12">
        <f t="shared" si="47"/>
        <v>5</v>
      </c>
      <c r="C1304" s="12" t="str">
        <f ca="1">IF(G1304=$E$2+1,D1295,INDIRECT(ADDRESS(4+MOD(IF(G1304&lt;$E$2+1,G1304,$E$2+$E$2+2-G1304)-A1304+2*$E$2+1,2*$E$2+1),3)))</f>
        <v>Player 24</v>
      </c>
      <c r="D1304" s="10" t="str">
        <f ca="1" t="shared" si="46"/>
        <v>Player 15</v>
      </c>
      <c r="E1304" s="10"/>
      <c r="F1304" s="10"/>
      <c r="G1304" s="6">
        <f>1+MOD(A1304+D1294-2,2*$E$2+1)</f>
        <v>5</v>
      </c>
    </row>
    <row r="1305" spans="1:7" s="6" customFormat="1" ht="19.5" customHeight="1">
      <c r="A1305" s="10">
        <v>8</v>
      </c>
      <c r="B1305" s="12">
        <f t="shared" si="47"/>
        <v>6</v>
      </c>
      <c r="C1305" s="12" t="str">
        <f ca="1">IF(G1305=$E$2+1,D1295,INDIRECT(ADDRESS(4+MOD(IF(G1305&lt;$E$2+1,G1305,$E$2+$E$2+2-G1305)-A1305+2*$E$2+1,2*$E$2+1),3)))</f>
        <v>Player 24</v>
      </c>
      <c r="D1305" s="10" t="str">
        <f ca="1" t="shared" si="46"/>
        <v>Player 13</v>
      </c>
      <c r="E1305" s="10"/>
      <c r="F1305" s="10"/>
      <c r="G1305" s="6">
        <f>1+MOD(A1305+D1294-2,2*$E$2+1)</f>
        <v>6</v>
      </c>
    </row>
    <row r="1306" spans="1:7" s="6" customFormat="1" ht="19.5" customHeight="1">
      <c r="A1306" s="10">
        <v>9</v>
      </c>
      <c r="B1306" s="12">
        <f t="shared" si="47"/>
        <v>7</v>
      </c>
      <c r="C1306" s="12" t="str">
        <f ca="1">IF(G1306=$E$2+1,D1295,INDIRECT(ADDRESS(4+MOD(IF(G1306&lt;$E$2+1,G1306,$E$2+$E$2+2-G1306)-A1306+2*$E$2+1,2*$E$2+1),3)))</f>
        <v>Player 24</v>
      </c>
      <c r="D1306" s="10" t="str">
        <f ca="1" t="shared" si="46"/>
        <v>Player 11</v>
      </c>
      <c r="E1306" s="10"/>
      <c r="F1306" s="10"/>
      <c r="G1306" s="6">
        <f>1+MOD(A1306+D1294-2,2*$E$2+1)</f>
        <v>7</v>
      </c>
    </row>
    <row r="1307" spans="1:7" s="6" customFormat="1" ht="19.5" customHeight="1">
      <c r="A1307" s="10">
        <v>10</v>
      </c>
      <c r="B1307" s="12">
        <f t="shared" si="47"/>
        <v>8</v>
      </c>
      <c r="C1307" s="12" t="str">
        <f ca="1">IF(G1307=$E$2+1,D1295,INDIRECT(ADDRESS(4+MOD(IF(G1307&lt;$E$2+1,G1307,$E$2+$E$2+2-G1307)-A1307+2*$E$2+1,2*$E$2+1),3)))</f>
        <v>Player 24</v>
      </c>
      <c r="D1307" s="10" t="str">
        <f ca="1" t="shared" si="46"/>
        <v>Player 9</v>
      </c>
      <c r="E1307" s="10"/>
      <c r="F1307" s="10"/>
      <c r="G1307" s="6">
        <f>1+MOD(A1307+D1294-2,2*$E$2+1)</f>
        <v>8</v>
      </c>
    </row>
    <row r="1308" spans="1:7" s="6" customFormat="1" ht="19.5" customHeight="1">
      <c r="A1308" s="10">
        <v>11</v>
      </c>
      <c r="B1308" s="12">
        <f t="shared" si="47"/>
        <v>9</v>
      </c>
      <c r="C1308" s="12" t="str">
        <f ca="1">IF(G1308=$E$2+1,D1295,INDIRECT(ADDRESS(4+MOD(IF(G1308&lt;$E$2+1,G1308,$E$2+$E$2+2-G1308)-A1308+2*$E$2+1,2*$E$2+1),3)))</f>
        <v>Player 24</v>
      </c>
      <c r="D1308" s="10" t="str">
        <f ca="1" t="shared" si="46"/>
        <v>Player 7</v>
      </c>
      <c r="E1308" s="10"/>
      <c r="F1308" s="10"/>
      <c r="G1308" s="6">
        <f>1+MOD(A1308+D1294-2,2*$E$2+1)</f>
        <v>9</v>
      </c>
    </row>
    <row r="1309" spans="1:7" s="6" customFormat="1" ht="19.5" customHeight="1">
      <c r="A1309" s="10">
        <v>12</v>
      </c>
      <c r="B1309" s="12">
        <f t="shared" si="47"/>
        <v>10</v>
      </c>
      <c r="C1309" s="12" t="str">
        <f ca="1">IF(G1309=$E$2+1,D1295,INDIRECT(ADDRESS(4+MOD(IF(G1309&lt;$E$2+1,G1309,$E$2+$E$2+2-G1309)-A1309+2*$E$2+1,2*$E$2+1),3)))</f>
        <v>Player 24</v>
      </c>
      <c r="D1309" s="10" t="str">
        <f ca="1" t="shared" si="46"/>
        <v>Player 5</v>
      </c>
      <c r="E1309" s="10"/>
      <c r="F1309" s="10"/>
      <c r="G1309" s="6">
        <f>1+MOD(A1309+D1294-2,2*$E$2+1)</f>
        <v>10</v>
      </c>
    </row>
    <row r="1310" spans="1:7" s="6" customFormat="1" ht="19.5" customHeight="1">
      <c r="A1310" s="10">
        <v>13</v>
      </c>
      <c r="B1310" s="12">
        <f t="shared" si="47"/>
        <v>11</v>
      </c>
      <c r="C1310" s="12" t="str">
        <f ca="1">IF(G1310=$E$2+1,D1295,INDIRECT(ADDRESS(4+MOD(IF(G1310&lt;$E$2+1,G1310,$E$2+$E$2+2-G1310)-A1310+2*$E$2+1,2*$E$2+1),3)))</f>
        <v>Player 24</v>
      </c>
      <c r="D1310" s="10" t="str">
        <f ca="1" t="shared" si="46"/>
        <v>Player 3</v>
      </c>
      <c r="E1310" s="10"/>
      <c r="F1310" s="10"/>
      <c r="G1310" s="6">
        <f>1+MOD(A1310+D1294-2,2*$E$2+1)</f>
        <v>11</v>
      </c>
    </row>
    <row r="1311" spans="1:7" s="6" customFormat="1" ht="19.5" customHeight="1">
      <c r="A1311" s="10">
        <v>14</v>
      </c>
      <c r="B1311" s="12">
        <f t="shared" si="47"/>
        <v>12</v>
      </c>
      <c r="C1311" s="12" t="str">
        <f ca="1">IF(G1311=$E$2+1,D1295,INDIRECT(ADDRESS(4+MOD(IF(G1311&lt;$E$2+1,G1311,$E$2+$E$2+2-G1311)-A1311+2*$E$2+1,2*$E$2+1),3)))</f>
        <v>Player 24</v>
      </c>
      <c r="D1311" s="10" t="str">
        <f ca="1" t="shared" si="46"/>
        <v>Player 1</v>
      </c>
      <c r="E1311" s="10"/>
      <c r="F1311" s="10"/>
      <c r="G1311" s="6">
        <f>1+MOD(A1311+D1294-2,2*$E$2+1)</f>
        <v>12</v>
      </c>
    </row>
    <row r="1312" spans="1:7" s="6" customFormat="1" ht="19.5" customHeight="1">
      <c r="A1312" s="10">
        <v>15</v>
      </c>
      <c r="B1312" s="12">
        <f t="shared" si="47"/>
        <v>0</v>
      </c>
      <c r="C1312" s="12" t="str">
        <f ca="1">IF(G1312=$E$2+1,D1295,INDIRECT(ADDRESS(4+MOD(IF(G1312&lt;$E$2+1,G1312,$E$2+$E$2+2-G1312)-A1312+2*$E$2+1,2*$E$2+1),3)))</f>
        <v>Player 24</v>
      </c>
      <c r="D1312" s="10" t="str">
        <f ca="1" t="shared" si="46"/>
        <v>Rest</v>
      </c>
      <c r="E1312" s="10"/>
      <c r="F1312" s="10"/>
      <c r="G1312" s="6">
        <f>1+MOD(A1312+D1294-2,2*$E$2+1)</f>
        <v>13</v>
      </c>
    </row>
    <row r="1313" spans="1:7" s="6" customFormat="1" ht="19.5" customHeight="1">
      <c r="A1313" s="10">
        <v>16</v>
      </c>
      <c r="B1313" s="12">
        <f t="shared" si="47"/>
        <v>12</v>
      </c>
      <c r="C1313" s="12" t="str">
        <f ca="1">IF(G1313=$E$2+1,D1295,INDIRECT(ADDRESS(4+MOD(IF(G1313&lt;$E$2+1,G1313,$E$2+$E$2+2-G1313)-A1313+2*$E$2+1,2*$E$2+1),3)))</f>
        <v>Player 22</v>
      </c>
      <c r="D1313" s="10" t="str">
        <f ca="1" t="shared" si="46"/>
        <v>Player 24</v>
      </c>
      <c r="E1313" s="10"/>
      <c r="F1313" s="10"/>
      <c r="G1313" s="6">
        <f>1+MOD(A1313+D1294-2,2*$E$2+1)</f>
        <v>14</v>
      </c>
    </row>
    <row r="1314" spans="1:7" s="6" customFormat="1" ht="19.5" customHeight="1">
      <c r="A1314" s="10">
        <v>17</v>
      </c>
      <c r="B1314" s="12">
        <f t="shared" si="47"/>
        <v>11</v>
      </c>
      <c r="C1314" s="12" t="str">
        <f ca="1">IF(G1314=$E$2+1,D1295,INDIRECT(ADDRESS(4+MOD(IF(G1314&lt;$E$2+1,G1314,$E$2+$E$2+2-G1314)-A1314+2*$E$2+1,2*$E$2+1),3)))</f>
        <v>Player 20</v>
      </c>
      <c r="D1314" s="10" t="str">
        <f ca="1" t="shared" si="46"/>
        <v>Player 24</v>
      </c>
      <c r="E1314" s="10"/>
      <c r="F1314" s="10"/>
      <c r="G1314" s="6">
        <f>1+MOD(A1314+D1294-2,2*$E$2+1)</f>
        <v>15</v>
      </c>
    </row>
    <row r="1315" spans="1:7" s="6" customFormat="1" ht="19.5" customHeight="1">
      <c r="A1315" s="10">
        <v>18</v>
      </c>
      <c r="B1315" s="12">
        <f t="shared" si="47"/>
        <v>10</v>
      </c>
      <c r="C1315" s="12" t="str">
        <f ca="1">IF(G1315=$E$2+1,D1295,INDIRECT(ADDRESS(4+MOD(IF(G1315&lt;$E$2+1,G1315,$E$2+$E$2+2-G1315)-A1315+2*$E$2+1,2*$E$2+1),3)))</f>
        <v>Player 18</v>
      </c>
      <c r="D1315" s="10" t="str">
        <f ca="1" t="shared" si="46"/>
        <v>Player 24</v>
      </c>
      <c r="E1315" s="10"/>
      <c r="F1315" s="10"/>
      <c r="G1315" s="6">
        <f>1+MOD(A1315+D1294-2,2*$E$2+1)</f>
        <v>16</v>
      </c>
    </row>
    <row r="1316" spans="1:7" s="6" customFormat="1" ht="19.5" customHeight="1">
      <c r="A1316" s="10">
        <v>19</v>
      </c>
      <c r="B1316" s="12">
        <f t="shared" si="47"/>
        <v>9</v>
      </c>
      <c r="C1316" s="12" t="str">
        <f ca="1">IF(G1316=$E$2+1,D1295,INDIRECT(ADDRESS(4+MOD(IF(G1316&lt;$E$2+1,G1316,$E$2+$E$2+2-G1316)-A1316+2*$E$2+1,2*$E$2+1),3)))</f>
        <v>Player 16</v>
      </c>
      <c r="D1316" s="10" t="str">
        <f ca="1" t="shared" si="46"/>
        <v>Player 24</v>
      </c>
      <c r="E1316" s="10"/>
      <c r="F1316" s="10"/>
      <c r="G1316" s="6">
        <f>1+MOD(A1316+D1294-2,2*$E$2+1)</f>
        <v>17</v>
      </c>
    </row>
    <row r="1317" spans="1:7" s="6" customFormat="1" ht="19.5" customHeight="1">
      <c r="A1317" s="10">
        <v>20</v>
      </c>
      <c r="B1317" s="12">
        <f t="shared" si="47"/>
        <v>8</v>
      </c>
      <c r="C1317" s="12" t="str">
        <f ca="1">IF(G1317=$E$2+1,D1295,INDIRECT(ADDRESS(4+MOD(IF(G1317&lt;$E$2+1,G1317,$E$2+$E$2+2-G1317)-A1317+2*$E$2+1,2*$E$2+1),3)))</f>
        <v>Player 14</v>
      </c>
      <c r="D1317" s="10" t="str">
        <f ca="1" t="shared" si="46"/>
        <v>Player 24</v>
      </c>
      <c r="E1317" s="10"/>
      <c r="F1317" s="10"/>
      <c r="G1317" s="6">
        <f>1+MOD(A1317+D1294-2,2*$E$2+1)</f>
        <v>18</v>
      </c>
    </row>
    <row r="1318" spans="1:7" s="6" customFormat="1" ht="19.5" customHeight="1">
      <c r="A1318" s="10">
        <v>21</v>
      </c>
      <c r="B1318" s="12">
        <f t="shared" si="47"/>
        <v>7</v>
      </c>
      <c r="C1318" s="12" t="str">
        <f ca="1">IF(G1318=$E$2+1,D1295,INDIRECT(ADDRESS(4+MOD(IF(G1318&lt;$E$2+1,G1318,$E$2+$E$2+2-G1318)-A1318+2*$E$2+1,2*$E$2+1),3)))</f>
        <v>Player 12</v>
      </c>
      <c r="D1318" s="10" t="str">
        <f ca="1" t="shared" si="46"/>
        <v>Player 24</v>
      </c>
      <c r="E1318" s="10"/>
      <c r="F1318" s="10"/>
      <c r="G1318" s="6">
        <f>1+MOD(A1318+D1294-2,2*$E$2+1)</f>
        <v>19</v>
      </c>
    </row>
    <row r="1319" spans="1:7" s="6" customFormat="1" ht="19.5" customHeight="1">
      <c r="A1319" s="10">
        <v>22</v>
      </c>
      <c r="B1319" s="12">
        <f t="shared" si="47"/>
        <v>6</v>
      </c>
      <c r="C1319" s="12" t="str">
        <f ca="1">IF(G1319=$E$2+1,D1295,INDIRECT(ADDRESS(4+MOD(IF(G1319&lt;$E$2+1,G1319,$E$2+$E$2+2-G1319)-A1319+2*$E$2+1,2*$E$2+1),3)))</f>
        <v>Player 10</v>
      </c>
      <c r="D1319" s="10" t="str">
        <f ca="1" t="shared" si="46"/>
        <v>Player 24</v>
      </c>
      <c r="E1319" s="10"/>
      <c r="F1319" s="10"/>
      <c r="G1319" s="6">
        <f>1+MOD(A1319+D1294-2,2*$E$2+1)</f>
        <v>20</v>
      </c>
    </row>
    <row r="1320" spans="1:7" s="6" customFormat="1" ht="19.5" customHeight="1">
      <c r="A1320" s="10">
        <v>23</v>
      </c>
      <c r="B1320" s="12">
        <f t="shared" si="47"/>
        <v>5</v>
      </c>
      <c r="C1320" s="12" t="str">
        <f ca="1">IF(G1320=$E$2+1,D1295,INDIRECT(ADDRESS(4+MOD(IF(G1320&lt;$E$2+1,G1320,$E$2+$E$2+2-G1320)-A1320+2*$E$2+1,2*$E$2+1),3)))</f>
        <v>Player 8</v>
      </c>
      <c r="D1320" s="10" t="str">
        <f ca="1" t="shared" si="46"/>
        <v>Player 24</v>
      </c>
      <c r="E1320" s="10"/>
      <c r="F1320" s="10"/>
      <c r="G1320" s="6">
        <f>1+MOD(A1320+D1294-2,2*$E$2+1)</f>
        <v>21</v>
      </c>
    </row>
    <row r="1321" spans="1:7" s="6" customFormat="1" ht="19.5" customHeight="1">
      <c r="A1321" s="10">
        <v>24</v>
      </c>
      <c r="B1321" s="12">
        <f t="shared" si="47"/>
        <v>4</v>
      </c>
      <c r="C1321" s="12" t="str">
        <f ca="1">IF(G1321=$E$2+1,D1295,INDIRECT(ADDRESS(4+MOD(IF(G1321&lt;$E$2+1,G1321,$E$2+$E$2+2-G1321)-A1321+2*$E$2+1,2*$E$2+1),3)))</f>
        <v>Player 6</v>
      </c>
      <c r="D1321" s="10" t="str">
        <f ca="1" t="shared" si="46"/>
        <v>Player 24</v>
      </c>
      <c r="E1321" s="10"/>
      <c r="F1321" s="10"/>
      <c r="G1321" s="6">
        <f>1+MOD(A1321+D1294-2,2*$E$2+1)</f>
        <v>22</v>
      </c>
    </row>
    <row r="1322" spans="1:7" s="6" customFormat="1" ht="19.5" customHeight="1">
      <c r="A1322" s="10">
        <v>25</v>
      </c>
      <c r="B1322" s="12">
        <f t="shared" si="47"/>
        <v>3</v>
      </c>
      <c r="C1322" s="12" t="str">
        <f ca="1">IF(G1322=$E$2+1,D1295,INDIRECT(ADDRESS(4+MOD(IF(G1322&lt;$E$2+1,G1322,$E$2+$E$2+2-G1322)-A1322+2*$E$2+1,2*$E$2+1),3)))</f>
        <v>Player 4</v>
      </c>
      <c r="D1322" s="10" t="str">
        <f ca="1" t="shared" si="46"/>
        <v>Player 24</v>
      </c>
      <c r="E1322" s="10"/>
      <c r="F1322" s="10"/>
      <c r="G1322" s="6">
        <f>1+MOD(A1322+D1294-2,2*$E$2+1)</f>
        <v>23</v>
      </c>
    </row>
    <row r="1323" s="6" customFormat="1" ht="19.5" customHeight="1">
      <c r="F1323" s="7"/>
    </row>
    <row r="1324" s="6" customFormat="1" ht="19.5" customHeight="1">
      <c r="F1324" s="7"/>
    </row>
    <row r="1325" s="6" customFormat="1" ht="19.5" customHeight="1">
      <c r="F1325" s="7"/>
    </row>
    <row r="1326" s="6" customFormat="1" ht="19.5" customHeight="1">
      <c r="F1326" s="7"/>
    </row>
    <row r="1327" spans="1:4" s="6" customFormat="1" ht="19.5" customHeight="1">
      <c r="A1327" s="6" t="s">
        <v>38</v>
      </c>
      <c r="C1327" s="8" t="s">
        <v>39</v>
      </c>
      <c r="D1327" s="9">
        <v>25</v>
      </c>
    </row>
    <row r="1328" spans="3:4" s="6" customFormat="1" ht="19.5" customHeight="1">
      <c r="C1328" s="8" t="s">
        <v>40</v>
      </c>
      <c r="D1328" s="9" t="str">
        <f ca="1">INDIRECT(ADDRESS(3+D1327,3))</f>
        <v>Player 25 or Rest</v>
      </c>
    </row>
    <row r="1329" s="6" customFormat="1" ht="19.5" customHeight="1"/>
    <row r="1330" spans="1:7" s="6" customFormat="1" ht="19.5" customHeight="1">
      <c r="A1330" s="10" t="s">
        <v>43</v>
      </c>
      <c r="B1330" s="17" t="s">
        <v>5</v>
      </c>
      <c r="C1330" s="12" t="s">
        <v>11</v>
      </c>
      <c r="D1330" s="10" t="s">
        <v>10</v>
      </c>
      <c r="E1330" s="11" t="s">
        <v>3</v>
      </c>
      <c r="F1330" s="10" t="s">
        <v>4</v>
      </c>
      <c r="G1330" s="6" t="s">
        <v>41</v>
      </c>
    </row>
    <row r="1331" spans="1:7" s="6" customFormat="1" ht="19.5" customHeight="1">
      <c r="A1331" s="10">
        <v>1</v>
      </c>
      <c r="B1331" s="12">
        <f>IF(G1331=$E$2+1,0,IF(G1331&lt;$E$2+1,G1331,$E$2+$E$2+2-G1331))</f>
        <v>1</v>
      </c>
      <c r="C1331" s="12" t="str">
        <f ca="1">IF(G1331=$E$2+1,D1328,INDIRECT(ADDRESS(4+MOD(IF(G1331&lt;$E$2+1,G1331,$E$2+$E$2+2-G1331)-A1331+2*$E$2+1,2*$E$2+1),3)))</f>
        <v>Player 1</v>
      </c>
      <c r="D1331" s="10" t="str">
        <f aca="true" ca="1" t="shared" si="48" ref="D1331:D1355">IF(G1331=$E$2+1,$F$3,INDIRECT(ADDRESS(4+MOD(IF(G1331&lt;$E$2+1,$E$2+$E$2+2-G1331,G1331)-A1331+2*$E$2+1,2*$E$2+1),3)))</f>
        <v>Player 25 or Rest</v>
      </c>
      <c r="E1331" s="11"/>
      <c r="F1331" s="10"/>
      <c r="G1331" s="6">
        <f>1+MOD(A1331+D1327-2,2*$E$2+1)</f>
        <v>25</v>
      </c>
    </row>
    <row r="1332" spans="1:7" s="6" customFormat="1" ht="19.5" customHeight="1">
      <c r="A1332" s="10">
        <v>2</v>
      </c>
      <c r="B1332" s="12">
        <f aca="true" t="shared" si="49" ref="B1332:B1355">IF(G1332=$E$2+1,0,IF(G1332&lt;$E$2+1,G1332,$E$2+$E$2+2-G1332))</f>
        <v>1</v>
      </c>
      <c r="C1332" s="12" t="str">
        <f ca="1">IF(G1332=$E$2+1,D1328,INDIRECT(ADDRESS(4+MOD(IF(G1332&lt;$E$2+1,G1332,$E$2+$E$2+2-G1332)-A1332+2*$E$2+1,2*$E$2+1),3)))</f>
        <v>Player 25 or Rest</v>
      </c>
      <c r="D1332" s="10" t="str">
        <f ca="1" t="shared" si="48"/>
        <v>Player 24</v>
      </c>
      <c r="E1332" s="11"/>
      <c r="F1332" s="10"/>
      <c r="G1332" s="6">
        <f>1+MOD(A1332+D1327-2,2*$E$2+1)</f>
        <v>1</v>
      </c>
    </row>
    <row r="1333" spans="1:7" s="6" customFormat="1" ht="19.5" customHeight="1">
      <c r="A1333" s="10">
        <v>3</v>
      </c>
      <c r="B1333" s="12">
        <f t="shared" si="49"/>
        <v>2</v>
      </c>
      <c r="C1333" s="12" t="str">
        <f ca="1">IF(G1333=$E$2+1,D1328,INDIRECT(ADDRESS(4+MOD(IF(G1333&lt;$E$2+1,G1333,$E$2+$E$2+2-G1333)-A1333+2*$E$2+1,2*$E$2+1),3)))</f>
        <v>Player 25 or Rest</v>
      </c>
      <c r="D1333" s="10" t="str">
        <f ca="1" t="shared" si="48"/>
        <v>Player 22</v>
      </c>
      <c r="E1333" s="10"/>
      <c r="F1333" s="10"/>
      <c r="G1333" s="6">
        <f>1+MOD(A1333+D1327-2,2*$E$2+1)</f>
        <v>2</v>
      </c>
    </row>
    <row r="1334" spans="1:7" s="6" customFormat="1" ht="19.5" customHeight="1">
      <c r="A1334" s="10">
        <v>4</v>
      </c>
      <c r="B1334" s="12">
        <f t="shared" si="49"/>
        <v>3</v>
      </c>
      <c r="C1334" s="12" t="str">
        <f ca="1">IF(G1334=$E$2+1,D1328,INDIRECT(ADDRESS(4+MOD(IF(G1334&lt;$E$2+1,G1334,$E$2+$E$2+2-G1334)-A1334+2*$E$2+1,2*$E$2+1),3)))</f>
        <v>Player 25 or Rest</v>
      </c>
      <c r="D1334" s="10" t="str">
        <f ca="1" t="shared" si="48"/>
        <v>Player 20</v>
      </c>
      <c r="E1334" s="10"/>
      <c r="F1334" s="10"/>
      <c r="G1334" s="6">
        <f>1+MOD(A1334+D1327-2,2*$E$2+1)</f>
        <v>3</v>
      </c>
    </row>
    <row r="1335" spans="1:7" s="6" customFormat="1" ht="19.5" customHeight="1">
      <c r="A1335" s="10">
        <v>5</v>
      </c>
      <c r="B1335" s="12">
        <f t="shared" si="49"/>
        <v>4</v>
      </c>
      <c r="C1335" s="12" t="str">
        <f ca="1">IF(G1335=$E$2+1,D1328,INDIRECT(ADDRESS(4+MOD(IF(G1335&lt;$E$2+1,G1335,$E$2+$E$2+2-G1335)-A1335+2*$E$2+1,2*$E$2+1),3)))</f>
        <v>Player 25 or Rest</v>
      </c>
      <c r="D1335" s="10" t="str">
        <f ca="1" t="shared" si="48"/>
        <v>Player 18</v>
      </c>
      <c r="E1335" s="10"/>
      <c r="F1335" s="10"/>
      <c r="G1335" s="6">
        <f>1+MOD(A1335+D1327-2,2*$E$2+1)</f>
        <v>4</v>
      </c>
    </row>
    <row r="1336" spans="1:7" s="6" customFormat="1" ht="19.5" customHeight="1">
      <c r="A1336" s="10">
        <v>6</v>
      </c>
      <c r="B1336" s="12">
        <f t="shared" si="49"/>
        <v>5</v>
      </c>
      <c r="C1336" s="12" t="str">
        <f ca="1">IF(G1336=$E$2+1,D1328,INDIRECT(ADDRESS(4+MOD(IF(G1336&lt;$E$2+1,G1336,$E$2+$E$2+2-G1336)-A1336+2*$E$2+1,2*$E$2+1),3)))</f>
        <v>Player 25 or Rest</v>
      </c>
      <c r="D1336" s="10" t="str">
        <f ca="1" t="shared" si="48"/>
        <v>Player 16</v>
      </c>
      <c r="E1336" s="10"/>
      <c r="F1336" s="10"/>
      <c r="G1336" s="6">
        <f>1+MOD(A1336+D1327-2,2*$E$2+1)</f>
        <v>5</v>
      </c>
    </row>
    <row r="1337" spans="1:7" s="6" customFormat="1" ht="19.5" customHeight="1">
      <c r="A1337" s="10">
        <v>7</v>
      </c>
      <c r="B1337" s="12">
        <f t="shared" si="49"/>
        <v>6</v>
      </c>
      <c r="C1337" s="12" t="str">
        <f ca="1">IF(G1337=$E$2+1,D1328,INDIRECT(ADDRESS(4+MOD(IF(G1337&lt;$E$2+1,G1337,$E$2+$E$2+2-G1337)-A1337+2*$E$2+1,2*$E$2+1),3)))</f>
        <v>Player 25 or Rest</v>
      </c>
      <c r="D1337" s="10" t="str">
        <f ca="1" t="shared" si="48"/>
        <v>Player 14</v>
      </c>
      <c r="E1337" s="10"/>
      <c r="F1337" s="10"/>
      <c r="G1337" s="6">
        <f>1+MOD(A1337+D1327-2,2*$E$2+1)</f>
        <v>6</v>
      </c>
    </row>
    <row r="1338" spans="1:7" s="6" customFormat="1" ht="19.5" customHeight="1">
      <c r="A1338" s="10">
        <v>8</v>
      </c>
      <c r="B1338" s="12">
        <f t="shared" si="49"/>
        <v>7</v>
      </c>
      <c r="C1338" s="12" t="str">
        <f ca="1">IF(G1338=$E$2+1,D1328,INDIRECT(ADDRESS(4+MOD(IF(G1338&lt;$E$2+1,G1338,$E$2+$E$2+2-G1338)-A1338+2*$E$2+1,2*$E$2+1),3)))</f>
        <v>Player 25 or Rest</v>
      </c>
      <c r="D1338" s="10" t="str">
        <f ca="1" t="shared" si="48"/>
        <v>Player 12</v>
      </c>
      <c r="E1338" s="10"/>
      <c r="F1338" s="10"/>
      <c r="G1338" s="6">
        <f>1+MOD(A1338+D1327-2,2*$E$2+1)</f>
        <v>7</v>
      </c>
    </row>
    <row r="1339" spans="1:7" s="6" customFormat="1" ht="19.5" customHeight="1">
      <c r="A1339" s="10">
        <v>9</v>
      </c>
      <c r="B1339" s="12">
        <f t="shared" si="49"/>
        <v>8</v>
      </c>
      <c r="C1339" s="12" t="str">
        <f ca="1">IF(G1339=$E$2+1,D1328,INDIRECT(ADDRESS(4+MOD(IF(G1339&lt;$E$2+1,G1339,$E$2+$E$2+2-G1339)-A1339+2*$E$2+1,2*$E$2+1),3)))</f>
        <v>Player 25 or Rest</v>
      </c>
      <c r="D1339" s="10" t="str">
        <f ca="1" t="shared" si="48"/>
        <v>Player 10</v>
      </c>
      <c r="E1339" s="10"/>
      <c r="F1339" s="10"/>
      <c r="G1339" s="6">
        <f>1+MOD(A1339+D1327-2,2*$E$2+1)</f>
        <v>8</v>
      </c>
    </row>
    <row r="1340" spans="1:7" s="6" customFormat="1" ht="19.5" customHeight="1">
      <c r="A1340" s="10">
        <v>10</v>
      </c>
      <c r="B1340" s="12">
        <f t="shared" si="49"/>
        <v>9</v>
      </c>
      <c r="C1340" s="12" t="str">
        <f ca="1">IF(G1340=$E$2+1,D1328,INDIRECT(ADDRESS(4+MOD(IF(G1340&lt;$E$2+1,G1340,$E$2+$E$2+2-G1340)-A1340+2*$E$2+1,2*$E$2+1),3)))</f>
        <v>Player 25 or Rest</v>
      </c>
      <c r="D1340" s="10" t="str">
        <f ca="1" t="shared" si="48"/>
        <v>Player 8</v>
      </c>
      <c r="E1340" s="10"/>
      <c r="F1340" s="10"/>
      <c r="G1340" s="6">
        <f>1+MOD(A1340+D1327-2,2*$E$2+1)</f>
        <v>9</v>
      </c>
    </row>
    <row r="1341" spans="1:7" s="6" customFormat="1" ht="19.5" customHeight="1">
      <c r="A1341" s="10">
        <v>11</v>
      </c>
      <c r="B1341" s="12">
        <f t="shared" si="49"/>
        <v>10</v>
      </c>
      <c r="C1341" s="12" t="str">
        <f ca="1">IF(G1341=$E$2+1,D1328,INDIRECT(ADDRESS(4+MOD(IF(G1341&lt;$E$2+1,G1341,$E$2+$E$2+2-G1341)-A1341+2*$E$2+1,2*$E$2+1),3)))</f>
        <v>Player 25 or Rest</v>
      </c>
      <c r="D1341" s="10" t="str">
        <f ca="1" t="shared" si="48"/>
        <v>Player 6</v>
      </c>
      <c r="E1341" s="10"/>
      <c r="F1341" s="10"/>
      <c r="G1341" s="6">
        <f>1+MOD(A1341+D1327-2,2*$E$2+1)</f>
        <v>10</v>
      </c>
    </row>
    <row r="1342" spans="1:7" s="6" customFormat="1" ht="19.5" customHeight="1">
      <c r="A1342" s="10">
        <v>12</v>
      </c>
      <c r="B1342" s="12">
        <f t="shared" si="49"/>
        <v>11</v>
      </c>
      <c r="C1342" s="12" t="str">
        <f ca="1">IF(G1342=$E$2+1,D1328,INDIRECT(ADDRESS(4+MOD(IF(G1342&lt;$E$2+1,G1342,$E$2+$E$2+2-G1342)-A1342+2*$E$2+1,2*$E$2+1),3)))</f>
        <v>Player 25 or Rest</v>
      </c>
      <c r="D1342" s="10" t="str">
        <f ca="1" t="shared" si="48"/>
        <v>Player 4</v>
      </c>
      <c r="E1342" s="10"/>
      <c r="F1342" s="10"/>
      <c r="G1342" s="6">
        <f>1+MOD(A1342+D1327-2,2*$E$2+1)</f>
        <v>11</v>
      </c>
    </row>
    <row r="1343" spans="1:7" s="6" customFormat="1" ht="19.5" customHeight="1">
      <c r="A1343" s="10">
        <v>13</v>
      </c>
      <c r="B1343" s="12">
        <f t="shared" si="49"/>
        <v>12</v>
      </c>
      <c r="C1343" s="12" t="str">
        <f ca="1">IF(G1343=$E$2+1,D1328,INDIRECT(ADDRESS(4+MOD(IF(G1343&lt;$E$2+1,G1343,$E$2+$E$2+2-G1343)-A1343+2*$E$2+1,2*$E$2+1),3)))</f>
        <v>Player 25 or Rest</v>
      </c>
      <c r="D1343" s="10" t="str">
        <f ca="1" t="shared" si="48"/>
        <v>Player 2</v>
      </c>
      <c r="E1343" s="10"/>
      <c r="F1343" s="10"/>
      <c r="G1343" s="6">
        <f>1+MOD(A1343+D1327-2,2*$E$2+1)</f>
        <v>12</v>
      </c>
    </row>
    <row r="1344" spans="1:7" s="6" customFormat="1" ht="19.5" customHeight="1">
      <c r="A1344" s="10">
        <v>14</v>
      </c>
      <c r="B1344" s="12">
        <f t="shared" si="49"/>
        <v>0</v>
      </c>
      <c r="C1344" s="12" t="str">
        <f ca="1">IF(G1344=$E$2+1,D1328,INDIRECT(ADDRESS(4+MOD(IF(G1344&lt;$E$2+1,G1344,$E$2+$E$2+2-G1344)-A1344+2*$E$2+1,2*$E$2+1),3)))</f>
        <v>Player 25 or Rest</v>
      </c>
      <c r="D1344" s="10" t="str">
        <f ca="1" t="shared" si="48"/>
        <v>Rest</v>
      </c>
      <c r="E1344" s="10"/>
      <c r="F1344" s="10"/>
      <c r="G1344" s="6">
        <f>1+MOD(A1344+D1327-2,2*$E$2+1)</f>
        <v>13</v>
      </c>
    </row>
    <row r="1345" spans="1:7" s="6" customFormat="1" ht="19.5" customHeight="1">
      <c r="A1345" s="10">
        <v>15</v>
      </c>
      <c r="B1345" s="12">
        <f t="shared" si="49"/>
        <v>12</v>
      </c>
      <c r="C1345" s="12" t="str">
        <f ca="1">IF(G1345=$E$2+1,D1328,INDIRECT(ADDRESS(4+MOD(IF(G1345&lt;$E$2+1,G1345,$E$2+$E$2+2-G1345)-A1345+2*$E$2+1,2*$E$2+1),3)))</f>
        <v>Player 23</v>
      </c>
      <c r="D1345" s="10" t="str">
        <f ca="1" t="shared" si="48"/>
        <v>Player 25 or Rest</v>
      </c>
      <c r="E1345" s="10"/>
      <c r="F1345" s="10"/>
      <c r="G1345" s="6">
        <f>1+MOD(A1345+D1327-2,2*$E$2+1)</f>
        <v>14</v>
      </c>
    </row>
    <row r="1346" spans="1:7" s="6" customFormat="1" ht="19.5" customHeight="1">
      <c r="A1346" s="10">
        <v>16</v>
      </c>
      <c r="B1346" s="12">
        <f t="shared" si="49"/>
        <v>11</v>
      </c>
      <c r="C1346" s="12" t="str">
        <f ca="1">IF(G1346=$E$2+1,D1328,INDIRECT(ADDRESS(4+MOD(IF(G1346&lt;$E$2+1,G1346,$E$2+$E$2+2-G1346)-A1346+2*$E$2+1,2*$E$2+1),3)))</f>
        <v>Player 21</v>
      </c>
      <c r="D1346" s="10" t="str">
        <f ca="1" t="shared" si="48"/>
        <v>Player 25 or Rest</v>
      </c>
      <c r="E1346" s="10"/>
      <c r="F1346" s="10"/>
      <c r="G1346" s="6">
        <f>1+MOD(A1346+D1327-2,2*$E$2+1)</f>
        <v>15</v>
      </c>
    </row>
    <row r="1347" spans="1:7" s="6" customFormat="1" ht="19.5" customHeight="1">
      <c r="A1347" s="10">
        <v>17</v>
      </c>
      <c r="B1347" s="12">
        <f t="shared" si="49"/>
        <v>10</v>
      </c>
      <c r="C1347" s="12" t="str">
        <f ca="1">IF(G1347=$E$2+1,D1328,INDIRECT(ADDRESS(4+MOD(IF(G1347&lt;$E$2+1,G1347,$E$2+$E$2+2-G1347)-A1347+2*$E$2+1,2*$E$2+1),3)))</f>
        <v>Player 19</v>
      </c>
      <c r="D1347" s="10" t="str">
        <f ca="1" t="shared" si="48"/>
        <v>Player 25 or Rest</v>
      </c>
      <c r="E1347" s="10"/>
      <c r="F1347" s="10"/>
      <c r="G1347" s="6">
        <f>1+MOD(A1347+D1327-2,2*$E$2+1)</f>
        <v>16</v>
      </c>
    </row>
    <row r="1348" spans="1:7" s="6" customFormat="1" ht="19.5" customHeight="1">
      <c r="A1348" s="10">
        <v>18</v>
      </c>
      <c r="B1348" s="12">
        <f t="shared" si="49"/>
        <v>9</v>
      </c>
      <c r="C1348" s="12" t="str">
        <f ca="1">IF(G1348=$E$2+1,D1328,INDIRECT(ADDRESS(4+MOD(IF(G1348&lt;$E$2+1,G1348,$E$2+$E$2+2-G1348)-A1348+2*$E$2+1,2*$E$2+1),3)))</f>
        <v>Player 17</v>
      </c>
      <c r="D1348" s="10" t="str">
        <f ca="1" t="shared" si="48"/>
        <v>Player 25 or Rest</v>
      </c>
      <c r="E1348" s="10"/>
      <c r="F1348" s="10"/>
      <c r="G1348" s="6">
        <f>1+MOD(A1348+D1327-2,2*$E$2+1)</f>
        <v>17</v>
      </c>
    </row>
    <row r="1349" spans="1:7" s="6" customFormat="1" ht="19.5" customHeight="1">
      <c r="A1349" s="10">
        <v>19</v>
      </c>
      <c r="B1349" s="12">
        <f t="shared" si="49"/>
        <v>8</v>
      </c>
      <c r="C1349" s="12" t="str">
        <f ca="1">IF(G1349=$E$2+1,D1328,INDIRECT(ADDRESS(4+MOD(IF(G1349&lt;$E$2+1,G1349,$E$2+$E$2+2-G1349)-A1349+2*$E$2+1,2*$E$2+1),3)))</f>
        <v>Player 15</v>
      </c>
      <c r="D1349" s="10" t="str">
        <f ca="1" t="shared" si="48"/>
        <v>Player 25 or Rest</v>
      </c>
      <c r="E1349" s="10"/>
      <c r="F1349" s="10"/>
      <c r="G1349" s="6">
        <f>1+MOD(A1349+D1327-2,2*$E$2+1)</f>
        <v>18</v>
      </c>
    </row>
    <row r="1350" spans="1:7" s="6" customFormat="1" ht="19.5" customHeight="1">
      <c r="A1350" s="10">
        <v>20</v>
      </c>
      <c r="B1350" s="12">
        <f t="shared" si="49"/>
        <v>7</v>
      </c>
      <c r="C1350" s="12" t="str">
        <f ca="1">IF(G1350=$E$2+1,D1328,INDIRECT(ADDRESS(4+MOD(IF(G1350&lt;$E$2+1,G1350,$E$2+$E$2+2-G1350)-A1350+2*$E$2+1,2*$E$2+1),3)))</f>
        <v>Player 13</v>
      </c>
      <c r="D1350" s="10" t="str">
        <f ca="1" t="shared" si="48"/>
        <v>Player 25 or Rest</v>
      </c>
      <c r="E1350" s="10"/>
      <c r="F1350" s="10"/>
      <c r="G1350" s="6">
        <f>1+MOD(A1350+D1327-2,2*$E$2+1)</f>
        <v>19</v>
      </c>
    </row>
    <row r="1351" spans="1:7" s="6" customFormat="1" ht="19.5" customHeight="1">
      <c r="A1351" s="10">
        <v>21</v>
      </c>
      <c r="B1351" s="12">
        <f t="shared" si="49"/>
        <v>6</v>
      </c>
      <c r="C1351" s="12" t="str">
        <f ca="1">IF(G1351=$E$2+1,D1328,INDIRECT(ADDRESS(4+MOD(IF(G1351&lt;$E$2+1,G1351,$E$2+$E$2+2-G1351)-A1351+2*$E$2+1,2*$E$2+1),3)))</f>
        <v>Player 11</v>
      </c>
      <c r="D1351" s="10" t="str">
        <f ca="1" t="shared" si="48"/>
        <v>Player 25 or Rest</v>
      </c>
      <c r="E1351" s="10"/>
      <c r="F1351" s="10"/>
      <c r="G1351" s="6">
        <f>1+MOD(A1351+D1327-2,2*$E$2+1)</f>
        <v>20</v>
      </c>
    </row>
    <row r="1352" spans="1:7" s="6" customFormat="1" ht="19.5" customHeight="1">
      <c r="A1352" s="10">
        <v>22</v>
      </c>
      <c r="B1352" s="12">
        <f t="shared" si="49"/>
        <v>5</v>
      </c>
      <c r="C1352" s="12" t="str">
        <f ca="1">IF(G1352=$E$2+1,D1328,INDIRECT(ADDRESS(4+MOD(IF(G1352&lt;$E$2+1,G1352,$E$2+$E$2+2-G1352)-A1352+2*$E$2+1,2*$E$2+1),3)))</f>
        <v>Player 9</v>
      </c>
      <c r="D1352" s="10" t="str">
        <f ca="1" t="shared" si="48"/>
        <v>Player 25 or Rest</v>
      </c>
      <c r="E1352" s="10"/>
      <c r="F1352" s="10"/>
      <c r="G1352" s="6">
        <f>1+MOD(A1352+D1327-2,2*$E$2+1)</f>
        <v>21</v>
      </c>
    </row>
    <row r="1353" spans="1:7" s="6" customFormat="1" ht="19.5" customHeight="1">
      <c r="A1353" s="10">
        <v>23</v>
      </c>
      <c r="B1353" s="12">
        <f t="shared" si="49"/>
        <v>4</v>
      </c>
      <c r="C1353" s="12" t="str">
        <f ca="1">IF(G1353=$E$2+1,D1328,INDIRECT(ADDRESS(4+MOD(IF(G1353&lt;$E$2+1,G1353,$E$2+$E$2+2-G1353)-A1353+2*$E$2+1,2*$E$2+1),3)))</f>
        <v>Player 7</v>
      </c>
      <c r="D1353" s="10" t="str">
        <f ca="1" t="shared" si="48"/>
        <v>Player 25 or Rest</v>
      </c>
      <c r="E1353" s="10"/>
      <c r="F1353" s="10"/>
      <c r="G1353" s="6">
        <f>1+MOD(A1353+D1327-2,2*$E$2+1)</f>
        <v>22</v>
      </c>
    </row>
    <row r="1354" spans="1:7" s="6" customFormat="1" ht="19.5" customHeight="1">
      <c r="A1354" s="10">
        <v>24</v>
      </c>
      <c r="B1354" s="12">
        <f t="shared" si="49"/>
        <v>3</v>
      </c>
      <c r="C1354" s="12" t="str">
        <f ca="1">IF(G1354=$E$2+1,D1328,INDIRECT(ADDRESS(4+MOD(IF(G1354&lt;$E$2+1,G1354,$E$2+$E$2+2-G1354)-A1354+2*$E$2+1,2*$E$2+1),3)))</f>
        <v>Player 5</v>
      </c>
      <c r="D1354" s="10" t="str">
        <f ca="1" t="shared" si="48"/>
        <v>Player 25 or Rest</v>
      </c>
      <c r="E1354" s="10"/>
      <c r="F1354" s="10"/>
      <c r="G1354" s="6">
        <f>1+MOD(A1354+D1327-2,2*$E$2+1)</f>
        <v>23</v>
      </c>
    </row>
    <row r="1355" spans="1:7" s="6" customFormat="1" ht="19.5" customHeight="1">
      <c r="A1355" s="10">
        <v>25</v>
      </c>
      <c r="B1355" s="12">
        <f t="shared" si="49"/>
        <v>2</v>
      </c>
      <c r="C1355" s="12" t="str">
        <f ca="1">IF(G1355=$E$2+1,D1328,INDIRECT(ADDRESS(4+MOD(IF(G1355&lt;$E$2+1,G1355,$E$2+$E$2+2-G1355)-A1355+2*$E$2+1,2*$E$2+1),3)))</f>
        <v>Player 3</v>
      </c>
      <c r="D1355" s="10" t="str">
        <f ca="1" t="shared" si="48"/>
        <v>Player 25 or Rest</v>
      </c>
      <c r="E1355" s="10"/>
      <c r="F1355" s="10"/>
      <c r="G1355" s="6">
        <f>1+MOD(A1355+D1327-2,2*$E$2+1)</f>
        <v>24</v>
      </c>
    </row>
    <row r="1356" s="6" customFormat="1" ht="19.5" customHeight="1">
      <c r="F1356" s="7"/>
    </row>
  </sheetData>
  <printOptions/>
  <pageMargins left="0.75" right="0.75" top="1" bottom="1" header="0.5" footer="0.5"/>
  <pageSetup horizontalDpi="600" verticalDpi="600" orientation="portrait" paperSize="9" r:id="rId1"/>
  <rowBreaks count="50" manualBreakCount="50">
    <brk id="30" max="255" man="1"/>
    <brk id="51" max="255" man="1"/>
    <brk id="71" max="255" man="1"/>
    <brk id="91" max="255" man="1"/>
    <brk id="111" max="255" man="1"/>
    <brk id="131" max="255" man="1"/>
    <brk id="151" max="255" man="1"/>
    <brk id="171" max="255" man="1"/>
    <brk id="191" max="255" man="1"/>
    <brk id="211" max="255" man="1"/>
    <brk id="231" max="255" man="1"/>
    <brk id="251" max="255" man="1"/>
    <brk id="271" max="255" man="1"/>
    <brk id="291" max="255" man="1"/>
    <brk id="311" max="255" man="1"/>
    <brk id="331" max="255" man="1"/>
    <brk id="351" max="255" man="1"/>
    <brk id="371" max="255" man="1"/>
    <brk id="391" max="255" man="1"/>
    <brk id="411" max="255" man="1"/>
    <brk id="431" max="255" man="1"/>
    <brk id="451" max="255" man="1"/>
    <brk id="471" max="255" man="1"/>
    <brk id="492" max="255" man="1"/>
    <brk id="513" max="255" man="1"/>
    <brk id="534" max="255" man="1"/>
    <brk id="567" max="255" man="1"/>
    <brk id="600" max="255" man="1"/>
    <brk id="633" max="255" man="1"/>
    <brk id="666" max="255" man="1"/>
    <brk id="699" max="255" man="1"/>
    <brk id="732" max="255" man="1"/>
    <brk id="765" max="255" man="1"/>
    <brk id="798" max="255" man="1"/>
    <brk id="831" max="255" man="1"/>
    <brk id="864" max="255" man="1"/>
    <brk id="897" max="255" man="1"/>
    <brk id="930" max="255" man="1"/>
    <brk id="963" max="255" man="1"/>
    <brk id="996" max="255" man="1"/>
    <brk id="1029" max="255" man="1"/>
    <brk id="1062" max="255" man="1"/>
    <brk id="1095" max="255" man="1"/>
    <brk id="1128" max="255" man="1"/>
    <brk id="1161" max="255" man="1"/>
    <brk id="1194" max="255" man="1"/>
    <brk id="1227" max="255" man="1"/>
    <brk id="1260" max="255" man="1"/>
    <brk id="1293" max="255" man="1"/>
    <brk id="1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2005-05-10T19:56:18Z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