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<sst xmlns="http://schemas.openxmlformats.org/spreadsheetml/2006/main" count="548" uniqueCount="46">
  <si>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</si>
  <si>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</si>
  <si>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</si>
  <si>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</si>
  <si>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</si>
  <si>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</si>
  <si>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</si>
  <si>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</si>
  <si>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</si>
  <si>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</si>
  <si>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</si>
  <si>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</si>
  <si>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</si>
  <si>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</si>
  <si>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</si>
  <si>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</si>
  <si>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</si>
  <si>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</si>
  <si>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</si>
  <si>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</si>
  <si>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</si>
  <si>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</si>
  <si>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</si>
  <si>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</si>
  <si>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</si>
  <si>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</si>
  <si>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</si>
  <si>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</si>
  <si>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</si>
  <si>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</si>
  <si>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</si>
  <si>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</si>
  <si>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</si>
  <si>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</si>
  <si>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Player 25</t>
  </si>
  <si>
    <t>Player 26</t>
  </si>
  <si>
    <t>Player 27 or Rest</t>
  </si>
  <si>
    <t>PLACE "N table Left" and "N table Right" to the board, please.</t>
  </si>
  <si>
    <t>m(p)=1+[(p+t+1) on mod(2n+1)]</t>
  </si>
  <si>
    <t>ENTER PLAYERS NAMES OR "REST"</t>
  </si>
  <si>
    <t>Players Card</t>
  </si>
  <si>
    <t>N player</t>
  </si>
  <si>
    <t>Player</t>
  </si>
  <si>
    <t>N place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</si>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</sst>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4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3" customWidth="1"/>
  </cols>
  <sheetData>
    <row r="1" spans="1:4" ht="12.75">
      <c r="A1" t="s">
        <v>9</v>
      </c>
      <c r="C1" t="s">
        <v>38</v>
      </c>
      <c r="D1" t="s">
        <v>13</v>
      </c>
    </row>
    <row r="2" spans="1:5" ht="12.75">
      <c r="A2" t="s">
        <v>7</v>
      </c>
      <c r="C2" s="2">
        <v>27</v>
      </c>
      <c r="D2" s="1" t="s">
        <v>8</v>
      </c>
      <c r="E2">
        <f>FLOOR(C2/2,1)</f>
        <v>13</v>
      </c>
    </row>
    <row r="3" spans="3:6" ht="12.75">
      <c r="C3" s="4" t="s">
        <v>39</v>
      </c>
      <c r="F3" s="3" t="s">
        <v>6</v>
      </c>
    </row>
    <row r="4" spans="1:3" ht="12.75">
      <c r="A4">
        <v>1</v>
      </c>
      <c r="C4" t="s">
        <v>0</v>
      </c>
    </row>
    <row r="5" spans="1:3" ht="12.75">
      <c r="A5">
        <v>2</v>
      </c>
      <c r="C5" t="s">
        <v>1</v>
      </c>
    </row>
    <row r="6" spans="1:3" ht="12.75">
      <c r="A6">
        <v>3</v>
      </c>
      <c r="C6" t="s">
        <v>2</v>
      </c>
    </row>
    <row r="7" spans="1:3" ht="12.75">
      <c r="A7">
        <v>4</v>
      </c>
      <c r="C7" t="s">
        <v>12</v>
      </c>
    </row>
    <row r="8" spans="1:3" ht="12.75">
      <c r="A8">
        <v>5</v>
      </c>
      <c r="C8" t="s">
        <v>14</v>
      </c>
    </row>
    <row r="9" spans="1:3" ht="12.75">
      <c r="A9">
        <v>6</v>
      </c>
      <c r="C9" t="s">
        <v>15</v>
      </c>
    </row>
    <row r="10" spans="1:3" ht="12.75">
      <c r="A10">
        <v>7</v>
      </c>
      <c r="C10" t="s">
        <v>16</v>
      </c>
    </row>
    <row r="11" spans="1:3" ht="12.75">
      <c r="A11">
        <v>8</v>
      </c>
      <c r="C11" t="s">
        <v>17</v>
      </c>
    </row>
    <row r="12" spans="1:3" ht="12.75">
      <c r="A12">
        <v>9</v>
      </c>
      <c r="C12" t="s">
        <v>18</v>
      </c>
    </row>
    <row r="13" spans="1:3" ht="12.75">
      <c r="A13">
        <v>10</v>
      </c>
      <c r="C13" t="s">
        <v>19</v>
      </c>
    </row>
    <row r="14" spans="1:3" ht="12.75">
      <c r="A14">
        <v>11</v>
      </c>
      <c r="C14" t="s">
        <v>20</v>
      </c>
    </row>
    <row r="15" spans="1:3" ht="12.75">
      <c r="A15">
        <v>12</v>
      </c>
      <c r="C15" t="s">
        <v>21</v>
      </c>
    </row>
    <row r="16" spans="1:3" ht="12.75">
      <c r="A16">
        <v>13</v>
      </c>
      <c r="C16" t="s">
        <v>22</v>
      </c>
    </row>
    <row r="17" spans="1:3" ht="12.75">
      <c r="A17">
        <v>14</v>
      </c>
      <c r="C17" t="s">
        <v>23</v>
      </c>
    </row>
    <row r="18" spans="1:3" ht="12.75">
      <c r="A18">
        <v>15</v>
      </c>
      <c r="C18" t="s">
        <v>24</v>
      </c>
    </row>
    <row r="19" spans="1:3" ht="12.75">
      <c r="A19">
        <v>16</v>
      </c>
      <c r="C19" t="s">
        <v>25</v>
      </c>
    </row>
    <row r="20" spans="1:3" ht="12.75">
      <c r="A20">
        <v>17</v>
      </c>
      <c r="C20" t="s">
        <v>26</v>
      </c>
    </row>
    <row r="21" spans="1:3" ht="12.75">
      <c r="A21">
        <v>18</v>
      </c>
      <c r="C21" t="s">
        <v>27</v>
      </c>
    </row>
    <row r="22" spans="1:3" ht="12.75">
      <c r="A22">
        <v>19</v>
      </c>
      <c r="C22" t="s">
        <v>28</v>
      </c>
    </row>
    <row r="23" spans="1:3" ht="12.75">
      <c r="A23">
        <v>20</v>
      </c>
      <c r="C23" t="s">
        <v>29</v>
      </c>
    </row>
    <row r="24" spans="1:3" ht="12.75">
      <c r="A24">
        <v>21</v>
      </c>
      <c r="C24" t="s">
        <v>30</v>
      </c>
    </row>
    <row r="25" spans="1:3" ht="12.75">
      <c r="A25">
        <v>22</v>
      </c>
      <c r="C25" t="s">
        <v>31</v>
      </c>
    </row>
    <row r="26" spans="1:3" ht="12.75">
      <c r="A26">
        <v>23</v>
      </c>
      <c r="C26" t="s">
        <v>32</v>
      </c>
    </row>
    <row r="27" spans="1:3" ht="12.75">
      <c r="A27">
        <v>24</v>
      </c>
      <c r="C27" t="s">
        <v>33</v>
      </c>
    </row>
    <row r="28" spans="1:3" ht="12.75">
      <c r="A28">
        <v>25</v>
      </c>
      <c r="C28" t="s">
        <v>34</v>
      </c>
    </row>
    <row r="29" spans="1:3" ht="12.75">
      <c r="A29">
        <v>26</v>
      </c>
      <c r="C29" t="s">
        <v>35</v>
      </c>
    </row>
    <row r="30" spans="1:3" ht="12.75">
      <c r="A30">
        <v>27</v>
      </c>
      <c r="C30" t="s">
        <v>36</v>
      </c>
    </row>
    <row r="32" ht="12.75">
      <c r="C32" s="5" t="s">
        <v>37</v>
      </c>
    </row>
    <row r="33" spans="1:6" s="6" customFormat="1" ht="24.75" customHeight="1">
      <c r="A33" s="6" t="s">
        <v>9</v>
      </c>
      <c r="F33" s="7"/>
    </row>
    <row r="34" spans="3:6" s="6" customFormat="1" ht="24.75" customHeight="1">
      <c r="C34" s="8" t="s">
        <v>44</v>
      </c>
      <c r="D34" s="9">
        <v>1</v>
      </c>
      <c r="F34" s="7"/>
    </row>
    <row r="35" s="6" customFormat="1" ht="24.75" customHeight="1">
      <c r="F35" s="7"/>
    </row>
    <row r="36" spans="1:6" s="6" customFormat="1" ht="24.75" customHeight="1">
      <c r="A36" s="10" t="s">
        <v>5</v>
      </c>
      <c r="B36" s="11" t="s">
        <v>3</v>
      </c>
      <c r="C36" s="12" t="s">
        <v>11</v>
      </c>
      <c r="D36" s="10" t="s">
        <v>10</v>
      </c>
      <c r="E36" s="11" t="s">
        <v>3</v>
      </c>
      <c r="F36" s="13" t="s">
        <v>4</v>
      </c>
    </row>
    <row r="37" spans="1:6" s="6" customFormat="1" ht="24.75" customHeight="1">
      <c r="A37" s="10">
        <v>1</v>
      </c>
      <c r="B37" s="10"/>
      <c r="C37" s="12" t="str">
        <f ca="1">INDIRECT(ADDRESS(4+MOD(1-D34+2*$E$2+1,2*$E$2+1),3))</f>
        <v>Player 1</v>
      </c>
      <c r="D37" s="10" t="str">
        <f ca="1">INDIRECT(ADDRESS(4+MOD(27-D34+2*$E$2+1,2*$E$2+1),3))</f>
        <v>Player 27 or Rest</v>
      </c>
      <c r="E37" s="10"/>
      <c r="F37" s="13"/>
    </row>
    <row r="38" spans="1:6" s="6" customFormat="1" ht="24.75" customHeight="1">
      <c r="A38" s="10">
        <v>2</v>
      </c>
      <c r="B38" s="10"/>
      <c r="C38" s="12" t="str">
        <f ca="1">INDIRECT(ADDRESS(4+MOD(2-D34+2*$E$2+1,2*$E$2+1),3))</f>
        <v>Player 2</v>
      </c>
      <c r="D38" s="10" t="str">
        <f ca="1">INDIRECT(ADDRESS(4+MOD(26-D34+2*$E$2+1,2*$E$2+1),3))</f>
        <v>Player 26</v>
      </c>
      <c r="E38" s="10"/>
      <c r="F38" s="13"/>
    </row>
    <row r="39" spans="1:6" s="6" customFormat="1" ht="24.75" customHeight="1">
      <c r="A39" s="10">
        <v>3</v>
      </c>
      <c r="B39" s="10"/>
      <c r="C39" s="12" t="str">
        <f ca="1">INDIRECT(ADDRESS(4+MOD(3-D34+2*$E$2+1,2*$E$2+1),3))</f>
        <v>Player 3</v>
      </c>
      <c r="D39" s="10" t="str">
        <f ca="1">INDIRECT(ADDRESS(4+MOD(25-D34+2*$E$2+1,2*$E$2+1),3))</f>
        <v>Player 25</v>
      </c>
      <c r="E39" s="10"/>
      <c r="F39" s="13"/>
    </row>
    <row r="40" spans="1:6" s="6" customFormat="1" ht="24.75" customHeight="1">
      <c r="A40" s="10">
        <v>4</v>
      </c>
      <c r="B40" s="10"/>
      <c r="C40" s="12" t="str">
        <f ca="1">INDIRECT(ADDRESS(4+MOD(4-D34+2*$E$2+1,2*$E$2+1),3))</f>
        <v>Player 4</v>
      </c>
      <c r="D40" s="10" t="str">
        <f ca="1">INDIRECT(ADDRESS(4+MOD(24-D34+2*$E$2+1,2*$E$2+1),3))</f>
        <v>Player 24</v>
      </c>
      <c r="E40" s="10"/>
      <c r="F40" s="13"/>
    </row>
    <row r="41" spans="1:6" s="6" customFormat="1" ht="24.75" customHeight="1">
      <c r="A41" s="10">
        <v>5</v>
      </c>
      <c r="B41" s="10"/>
      <c r="C41" s="12" t="str">
        <f ca="1">INDIRECT(ADDRESS(4+MOD(5-D34+2*$E$2+1,2*$E$2+1),3))</f>
        <v>Player 5</v>
      </c>
      <c r="D41" s="10" t="str">
        <f ca="1">INDIRECT(ADDRESS(4+MOD(23-D34+2*$E$2+1,2*$E$2+1),3))</f>
        <v>Player 23</v>
      </c>
      <c r="E41" s="10"/>
      <c r="F41" s="13"/>
    </row>
    <row r="42" spans="1:6" s="6" customFormat="1" ht="24.75" customHeight="1">
      <c r="A42" s="10">
        <v>6</v>
      </c>
      <c r="B42" s="10"/>
      <c r="C42" s="12" t="str">
        <f ca="1">INDIRECT(ADDRESS(4+MOD(6-D34+2*$E$2+1,2*$E$2+1),3))</f>
        <v>Player 6</v>
      </c>
      <c r="D42" s="10" t="str">
        <f ca="1">INDIRECT(ADDRESS(4+MOD(22-D34+2*$E$2+1,2*$E$2+1),3))</f>
        <v>Player 22</v>
      </c>
      <c r="E42" s="10"/>
      <c r="F42" s="13"/>
    </row>
    <row r="43" spans="1:6" s="6" customFormat="1" ht="24.75" customHeight="1">
      <c r="A43" s="10">
        <v>7</v>
      </c>
      <c r="B43" s="10"/>
      <c r="C43" s="12" t="str">
        <f ca="1">INDIRECT(ADDRESS(4+MOD(7-D34+2*$E$2+1,2*$E$2+1),3))</f>
        <v>Player 7</v>
      </c>
      <c r="D43" s="10" t="str">
        <f ca="1">INDIRECT(ADDRESS(4+MOD(21-D34+2*$E$2+1,2*$E$2+1),3))</f>
        <v>Player 21</v>
      </c>
      <c r="E43" s="10"/>
      <c r="F43" s="13"/>
    </row>
    <row r="44" spans="1:6" s="6" customFormat="1" ht="24.75" customHeight="1">
      <c r="A44" s="10">
        <v>8</v>
      </c>
      <c r="B44" s="10"/>
      <c r="C44" s="12" t="str">
        <f ca="1">INDIRECT(ADDRESS(4+MOD(8-D34+2*$E$2+1,2*$E$2+1),3))</f>
        <v>Player 8</v>
      </c>
      <c r="D44" s="10" t="str">
        <f ca="1">INDIRECT(ADDRESS(4+MOD(20-D34+2*$E$2+1,2*$E$2+1),3))</f>
        <v>Player 20</v>
      </c>
      <c r="E44" s="10"/>
      <c r="F44" s="13"/>
    </row>
    <row r="45" spans="1:6" s="6" customFormat="1" ht="24.75" customHeight="1">
      <c r="A45" s="10">
        <v>9</v>
      </c>
      <c r="B45" s="10"/>
      <c r="C45" s="12" t="str">
        <f ca="1">INDIRECT(ADDRESS(4+MOD(9-D34+2*$E$2+1,2*$E$2+1),3))</f>
        <v>Player 9</v>
      </c>
      <c r="D45" s="10" t="str">
        <f ca="1">INDIRECT(ADDRESS(4+MOD(19-D34+2*$E$2+1,2*$E$2+1),3))</f>
        <v>Player 19</v>
      </c>
      <c r="E45" s="10"/>
      <c r="F45" s="13"/>
    </row>
    <row r="46" spans="1:6" s="6" customFormat="1" ht="24.75" customHeight="1">
      <c r="A46" s="10">
        <v>10</v>
      </c>
      <c r="B46" s="10"/>
      <c r="C46" s="12" t="str">
        <f ca="1">INDIRECT(ADDRESS(4+MOD(10-D34+2*$E$2+1,2*$E$2+1),3))</f>
        <v>Player 10</v>
      </c>
      <c r="D46" s="10" t="str">
        <f ca="1">INDIRECT(ADDRESS(4+MOD(18-D34+2*$E$2+1,2*$E$2+1),3))</f>
        <v>Player 18</v>
      </c>
      <c r="E46" s="10"/>
      <c r="F46" s="13"/>
    </row>
    <row r="47" spans="1:6" s="6" customFormat="1" ht="24.75" customHeight="1">
      <c r="A47" s="10">
        <v>11</v>
      </c>
      <c r="B47" s="10"/>
      <c r="C47" s="12" t="str">
        <f ca="1">INDIRECT(ADDRESS(4+MOD(11-D34+2*$E$2+1,2*$E$2+1),3))</f>
        <v>Player 11</v>
      </c>
      <c r="D47" s="10" t="str">
        <f ca="1">INDIRECT(ADDRESS(4+MOD(17-D34+2*$E$2+1,2*$E$2+1),3))</f>
        <v>Player 17</v>
      </c>
      <c r="E47" s="10"/>
      <c r="F47" s="13"/>
    </row>
    <row r="48" spans="1:6" s="6" customFormat="1" ht="24.75" customHeight="1">
      <c r="A48" s="10">
        <v>12</v>
      </c>
      <c r="B48" s="10"/>
      <c r="C48" s="12" t="str">
        <f ca="1">INDIRECT(ADDRESS(4+MOD(12-D34+2*$E$2+1,2*$E$2+1),3))</f>
        <v>Player 12</v>
      </c>
      <c r="D48" s="10" t="str">
        <f ca="1">INDIRECT(ADDRESS(4+MOD(16-D34+2*$E$2+1,2*$E$2+1),3))</f>
        <v>Player 16</v>
      </c>
      <c r="E48" s="10"/>
      <c r="F48" s="13"/>
    </row>
    <row r="49" spans="1:6" s="6" customFormat="1" ht="24.75" customHeight="1">
      <c r="A49" s="10">
        <v>13</v>
      </c>
      <c r="B49" s="10"/>
      <c r="C49" s="12" t="str">
        <f ca="1">INDIRECT(ADDRESS(4+MOD(13-D34+2*$E$2+1,2*$E$2+1),3))</f>
        <v>Player 13</v>
      </c>
      <c r="D49" s="10" t="str">
        <f ca="1">INDIRECT(ADDRESS(4+MOD(15-D34+2*$E$2+1,2*$E$2+1),3))</f>
        <v>Player 15</v>
      </c>
      <c r="E49" s="10"/>
      <c r="F49" s="13"/>
    </row>
    <row r="50" spans="1:6" s="6" customFormat="1" ht="24.75" customHeight="1">
      <c r="A50" s="14"/>
      <c r="B50" s="14"/>
      <c r="C50" s="15" t="str">
        <f ca="1">INDIRECT(ADDRESS(4+MOD(14-D34+2*$E$2+1,2*$E$2+1),3))</f>
        <v>Player 14</v>
      </c>
      <c r="D50" s="14" t="s">
        <v>6</v>
      </c>
      <c r="E50" s="14"/>
      <c r="F50" s="16"/>
    </row>
    <row r="51" spans="1:6" s="6" customFormat="1" ht="24.75" customHeight="1">
      <c r="A51" s="14"/>
      <c r="B51" s="14"/>
      <c r="C51" s="15"/>
      <c r="D51" s="14"/>
      <c r="E51" s="14"/>
      <c r="F51" s="16"/>
    </row>
    <row r="52" spans="1:6" s="6" customFormat="1" ht="24.75" customHeight="1">
      <c r="A52" s="14"/>
      <c r="B52" s="14"/>
      <c r="C52" s="15"/>
      <c r="D52" s="14"/>
      <c r="E52" s="14"/>
      <c r="F52" s="16"/>
    </row>
    <row r="53" spans="1:6" s="6" customFormat="1" ht="24.75" customHeight="1">
      <c r="A53" s="14"/>
      <c r="B53" s="14"/>
      <c r="C53" s="15"/>
      <c r="D53" s="14"/>
      <c r="E53" s="14"/>
      <c r="F53" s="16"/>
    </row>
    <row r="54" s="6" customFormat="1" ht="24.75" customHeight="1">
      <c r="F54" s="7"/>
    </row>
    <row r="55" spans="1:6" s="6" customFormat="1" ht="24.75" customHeight="1">
      <c r="A55" s="6" t="s">
        <v>9</v>
      </c>
      <c r="F55" s="7"/>
    </row>
    <row r="56" spans="3:6" s="6" customFormat="1" ht="24.75" customHeight="1">
      <c r="C56" s="8" t="s">
        <v>44</v>
      </c>
      <c r="D56" s="9">
        <v>2</v>
      </c>
      <c r="F56" s="7"/>
    </row>
    <row r="57" s="6" customFormat="1" ht="24.75" customHeight="1">
      <c r="F57" s="7"/>
    </row>
    <row r="58" spans="1:6" s="6" customFormat="1" ht="24.75" customHeight="1">
      <c r="A58" s="10" t="s">
        <v>5</v>
      </c>
      <c r="B58" s="11" t="s">
        <v>3</v>
      </c>
      <c r="C58" s="12" t="s">
        <v>11</v>
      </c>
      <c r="D58" s="10" t="s">
        <v>10</v>
      </c>
      <c r="E58" s="11" t="s">
        <v>3</v>
      </c>
      <c r="F58" s="13" t="s">
        <v>4</v>
      </c>
    </row>
    <row r="59" spans="1:6" s="6" customFormat="1" ht="24.75" customHeight="1">
      <c r="A59" s="10">
        <v>1</v>
      </c>
      <c r="B59" s="10"/>
      <c r="C59" s="12" t="str">
        <f ca="1">INDIRECT(ADDRESS(4+MOD(1-D56+2*$E$2+1,2*$E$2+1),3))</f>
        <v>Player 27 or Rest</v>
      </c>
      <c r="D59" s="10" t="str">
        <f ca="1">INDIRECT(ADDRESS(4+MOD(27-D56+2*$E$2+1,2*$E$2+1),3))</f>
        <v>Player 26</v>
      </c>
      <c r="E59" s="10"/>
      <c r="F59" s="13"/>
    </row>
    <row r="60" spans="1:6" s="6" customFormat="1" ht="24.75" customHeight="1">
      <c r="A60" s="10">
        <v>2</v>
      </c>
      <c r="B60" s="10"/>
      <c r="C60" s="12" t="str">
        <f ca="1">INDIRECT(ADDRESS(4+MOD(2-D56+2*$E$2+1,2*$E$2+1),3))</f>
        <v>Player 1</v>
      </c>
      <c r="D60" s="10" t="str">
        <f ca="1">INDIRECT(ADDRESS(4+MOD(26-D56+2*$E$2+1,2*$E$2+1),3))</f>
        <v>Player 25</v>
      </c>
      <c r="E60" s="10"/>
      <c r="F60" s="13"/>
    </row>
    <row r="61" spans="1:6" s="6" customFormat="1" ht="24.75" customHeight="1">
      <c r="A61" s="10">
        <v>3</v>
      </c>
      <c r="B61" s="10"/>
      <c r="C61" s="12" t="str">
        <f ca="1">INDIRECT(ADDRESS(4+MOD(3-D56+2*$E$2+1,2*$E$2+1),3))</f>
        <v>Player 2</v>
      </c>
      <c r="D61" s="10" t="str">
        <f ca="1">INDIRECT(ADDRESS(4+MOD(25-D56+2*$E$2+1,2*$E$2+1),3))</f>
        <v>Player 24</v>
      </c>
      <c r="E61" s="10"/>
      <c r="F61" s="13"/>
    </row>
    <row r="62" spans="1:6" s="6" customFormat="1" ht="24.75" customHeight="1">
      <c r="A62" s="10">
        <v>4</v>
      </c>
      <c r="B62" s="10"/>
      <c r="C62" s="12" t="str">
        <f ca="1">INDIRECT(ADDRESS(4+MOD(4-D56+2*$E$2+1,2*$E$2+1),3))</f>
        <v>Player 3</v>
      </c>
      <c r="D62" s="10" t="str">
        <f ca="1">INDIRECT(ADDRESS(4+MOD(24-D56+2*$E$2+1,2*$E$2+1),3))</f>
        <v>Player 23</v>
      </c>
      <c r="E62" s="10"/>
      <c r="F62" s="13"/>
    </row>
    <row r="63" spans="1:6" s="6" customFormat="1" ht="24.75" customHeight="1">
      <c r="A63" s="10">
        <v>5</v>
      </c>
      <c r="B63" s="10"/>
      <c r="C63" s="12" t="str">
        <f ca="1">INDIRECT(ADDRESS(4+MOD(5-D56+2*$E$2+1,2*$E$2+1),3))</f>
        <v>Player 4</v>
      </c>
      <c r="D63" s="10" t="str">
        <f ca="1">INDIRECT(ADDRESS(4+MOD(23-D56+2*$E$2+1,2*$E$2+1),3))</f>
        <v>Player 22</v>
      </c>
      <c r="E63" s="10"/>
      <c r="F63" s="13"/>
    </row>
    <row r="64" spans="1:6" s="6" customFormat="1" ht="24.75" customHeight="1">
      <c r="A64" s="10">
        <v>6</v>
      </c>
      <c r="B64" s="10"/>
      <c r="C64" s="12" t="str">
        <f ca="1">INDIRECT(ADDRESS(4+MOD(6-D56+2*$E$2+1,2*$E$2+1),3))</f>
        <v>Player 5</v>
      </c>
      <c r="D64" s="10" t="str">
        <f ca="1">INDIRECT(ADDRESS(4+MOD(22-D56+2*$E$2+1,2*$E$2+1),3))</f>
        <v>Player 21</v>
      </c>
      <c r="E64" s="10"/>
      <c r="F64" s="13"/>
    </row>
    <row r="65" spans="1:6" s="6" customFormat="1" ht="24.75" customHeight="1">
      <c r="A65" s="10">
        <v>7</v>
      </c>
      <c r="B65" s="10"/>
      <c r="C65" s="12" t="str">
        <f ca="1">INDIRECT(ADDRESS(4+MOD(7-D56+2*$E$2+1,2*$E$2+1),3))</f>
        <v>Player 6</v>
      </c>
      <c r="D65" s="10" t="str">
        <f ca="1">INDIRECT(ADDRESS(4+MOD(21-D56+2*$E$2+1,2*$E$2+1),3))</f>
        <v>Player 20</v>
      </c>
      <c r="E65" s="10"/>
      <c r="F65" s="13"/>
    </row>
    <row r="66" spans="1:6" s="6" customFormat="1" ht="24.75" customHeight="1">
      <c r="A66" s="10">
        <v>8</v>
      </c>
      <c r="B66" s="10"/>
      <c r="C66" s="12" t="str">
        <f ca="1">INDIRECT(ADDRESS(4+MOD(8-D56+2*$E$2+1,2*$E$2+1),3))</f>
        <v>Player 7</v>
      </c>
      <c r="D66" s="10" t="str">
        <f ca="1">INDIRECT(ADDRESS(4+MOD(20-D56+2*$E$2+1,2*$E$2+1),3))</f>
        <v>Player 19</v>
      </c>
      <c r="E66" s="10"/>
      <c r="F66" s="13"/>
    </row>
    <row r="67" spans="1:6" s="6" customFormat="1" ht="24.75" customHeight="1">
      <c r="A67" s="10">
        <v>9</v>
      </c>
      <c r="B67" s="10"/>
      <c r="C67" s="12" t="str">
        <f ca="1">INDIRECT(ADDRESS(4+MOD(9-D56+2*$E$2+1,2*$E$2+1),3))</f>
        <v>Player 8</v>
      </c>
      <c r="D67" s="10" t="str">
        <f ca="1">INDIRECT(ADDRESS(4+MOD(19-D56+2*$E$2+1,2*$E$2+1),3))</f>
        <v>Player 18</v>
      </c>
      <c r="E67" s="10"/>
      <c r="F67" s="13"/>
    </row>
    <row r="68" spans="1:6" s="6" customFormat="1" ht="24.75" customHeight="1">
      <c r="A68" s="10">
        <v>10</v>
      </c>
      <c r="B68" s="10"/>
      <c r="C68" s="12" t="str">
        <f ca="1">INDIRECT(ADDRESS(4+MOD(10-D56+2*$E$2+1,2*$E$2+1),3))</f>
        <v>Player 9</v>
      </c>
      <c r="D68" s="10" t="str">
        <f ca="1">INDIRECT(ADDRESS(4+MOD(18-D56+2*$E$2+1,2*$E$2+1),3))</f>
        <v>Player 17</v>
      </c>
      <c r="E68" s="10"/>
      <c r="F68" s="13"/>
    </row>
    <row r="69" spans="1:6" s="6" customFormat="1" ht="24.75" customHeight="1">
      <c r="A69" s="10">
        <v>11</v>
      </c>
      <c r="B69" s="10"/>
      <c r="C69" s="12" t="str">
        <f ca="1">INDIRECT(ADDRESS(4+MOD(11-D56+2*$E$2+1,2*$E$2+1),3))</f>
        <v>Player 10</v>
      </c>
      <c r="D69" s="10" t="str">
        <f ca="1">INDIRECT(ADDRESS(4+MOD(17-D56+2*$E$2+1,2*$E$2+1),3))</f>
        <v>Player 16</v>
      </c>
      <c r="E69" s="10"/>
      <c r="F69" s="13"/>
    </row>
    <row r="70" spans="1:6" s="6" customFormat="1" ht="24.75" customHeight="1">
      <c r="A70" s="10">
        <v>12</v>
      </c>
      <c r="B70" s="10"/>
      <c r="C70" s="12" t="str">
        <f ca="1">INDIRECT(ADDRESS(4+MOD(12-D56+2*$E$2+1,2*$E$2+1),3))</f>
        <v>Player 11</v>
      </c>
      <c r="D70" s="10" t="str">
        <f ca="1">INDIRECT(ADDRESS(4+MOD(16-D56+2*$E$2+1,2*$E$2+1),3))</f>
        <v>Player 15</v>
      </c>
      <c r="E70" s="10"/>
      <c r="F70" s="13"/>
    </row>
    <row r="71" spans="1:6" s="6" customFormat="1" ht="24.75" customHeight="1">
      <c r="A71" s="10">
        <v>13</v>
      </c>
      <c r="B71" s="10"/>
      <c r="C71" s="12" t="str">
        <f ca="1">INDIRECT(ADDRESS(4+MOD(13-D56+2*$E$2+1,2*$E$2+1),3))</f>
        <v>Player 12</v>
      </c>
      <c r="D71" s="10" t="str">
        <f ca="1">INDIRECT(ADDRESS(4+MOD(15-D56+2*$E$2+1,2*$E$2+1),3))</f>
        <v>Player 14</v>
      </c>
      <c r="E71" s="10"/>
      <c r="F71" s="13"/>
    </row>
    <row r="72" spans="1:6" s="6" customFormat="1" ht="24.75" customHeight="1">
      <c r="A72" s="14"/>
      <c r="B72" s="14"/>
      <c r="C72" s="15" t="str">
        <f ca="1">INDIRECT(ADDRESS(4+MOD(14-D56+2*$E$2+1,2*$E$2+1),3))</f>
        <v>Player 13</v>
      </c>
      <c r="D72" s="14" t="s">
        <v>6</v>
      </c>
      <c r="E72" s="14"/>
      <c r="F72" s="16"/>
    </row>
    <row r="73" s="6" customFormat="1" ht="24.75" customHeight="1">
      <c r="F73" s="7"/>
    </row>
    <row r="74" s="6" customFormat="1" ht="24.75" customHeight="1">
      <c r="F74" s="7"/>
    </row>
    <row r="75" spans="1:6" s="6" customFormat="1" ht="24.75" customHeight="1">
      <c r="A75" s="6" t="s">
        <v>9</v>
      </c>
      <c r="F75" s="7"/>
    </row>
    <row r="76" spans="3:6" s="6" customFormat="1" ht="24.75" customHeight="1">
      <c r="C76" s="8" t="s">
        <v>44</v>
      </c>
      <c r="D76" s="9">
        <v>3</v>
      </c>
      <c r="F76" s="7"/>
    </row>
    <row r="77" s="6" customFormat="1" ht="24.75" customHeight="1">
      <c r="F77" s="7"/>
    </row>
    <row r="78" spans="1:6" s="6" customFormat="1" ht="24.75" customHeight="1">
      <c r="A78" s="10" t="s">
        <v>5</v>
      </c>
      <c r="B78" s="11" t="s">
        <v>3</v>
      </c>
      <c r="C78" s="12" t="s">
        <v>11</v>
      </c>
      <c r="D78" s="10" t="s">
        <v>10</v>
      </c>
      <c r="E78" s="11" t="s">
        <v>3</v>
      </c>
      <c r="F78" s="13" t="s">
        <v>4</v>
      </c>
    </row>
    <row r="79" spans="1:6" s="6" customFormat="1" ht="24.75" customHeight="1">
      <c r="A79" s="10">
        <v>1</v>
      </c>
      <c r="B79" s="10"/>
      <c r="C79" s="12" t="str">
        <f ca="1">INDIRECT(ADDRESS(4+MOD(1-D76+2*$E$2+1,2*$E$2+1),3))</f>
        <v>Player 26</v>
      </c>
      <c r="D79" s="10" t="str">
        <f ca="1">INDIRECT(ADDRESS(4+MOD(27-D76+2*$E$2+1,2*$E$2+1),3))</f>
        <v>Player 25</v>
      </c>
      <c r="E79" s="10"/>
      <c r="F79" s="13"/>
    </row>
    <row r="80" spans="1:6" s="6" customFormat="1" ht="24.75" customHeight="1">
      <c r="A80" s="10">
        <v>2</v>
      </c>
      <c r="B80" s="10"/>
      <c r="C80" s="12" t="str">
        <f ca="1">INDIRECT(ADDRESS(4+MOD(2-D76+2*$E$2+1,2*$E$2+1),3))</f>
        <v>Player 27 or Rest</v>
      </c>
      <c r="D80" s="10" t="str">
        <f ca="1">INDIRECT(ADDRESS(4+MOD(26-D76+2*$E$2+1,2*$E$2+1),3))</f>
        <v>Player 24</v>
      </c>
      <c r="E80" s="10"/>
      <c r="F80" s="13"/>
    </row>
    <row r="81" spans="1:6" s="6" customFormat="1" ht="24.75" customHeight="1">
      <c r="A81" s="10">
        <v>3</v>
      </c>
      <c r="B81" s="10"/>
      <c r="C81" s="12" t="str">
        <f ca="1">INDIRECT(ADDRESS(4+MOD(3-D76+2*$E$2+1,2*$E$2+1),3))</f>
        <v>Player 1</v>
      </c>
      <c r="D81" s="10" t="str">
        <f ca="1">INDIRECT(ADDRESS(4+MOD(25-D76+2*$E$2+1,2*$E$2+1),3))</f>
        <v>Player 23</v>
      </c>
      <c r="E81" s="10"/>
      <c r="F81" s="13"/>
    </row>
    <row r="82" spans="1:6" s="6" customFormat="1" ht="24.75" customHeight="1">
      <c r="A82" s="10">
        <v>4</v>
      </c>
      <c r="B82" s="10"/>
      <c r="C82" s="12" t="str">
        <f ca="1">INDIRECT(ADDRESS(4+MOD(4-D76+2*$E$2+1,2*$E$2+1),3))</f>
        <v>Player 2</v>
      </c>
      <c r="D82" s="10" t="str">
        <f ca="1">INDIRECT(ADDRESS(4+MOD(24-D76+2*$E$2+1,2*$E$2+1),3))</f>
        <v>Player 22</v>
      </c>
      <c r="E82" s="10"/>
      <c r="F82" s="13"/>
    </row>
    <row r="83" spans="1:6" s="6" customFormat="1" ht="24.75" customHeight="1">
      <c r="A83" s="10">
        <v>5</v>
      </c>
      <c r="B83" s="10"/>
      <c r="C83" s="12" t="str">
        <f ca="1">INDIRECT(ADDRESS(4+MOD(5-D76+2*$E$2+1,2*$E$2+1),3))</f>
        <v>Player 3</v>
      </c>
      <c r="D83" s="10" t="str">
        <f ca="1">INDIRECT(ADDRESS(4+MOD(23-D76+2*$E$2+1,2*$E$2+1),3))</f>
        <v>Player 21</v>
      </c>
      <c r="E83" s="10"/>
      <c r="F83" s="13"/>
    </row>
    <row r="84" spans="1:6" s="6" customFormat="1" ht="24.75" customHeight="1">
      <c r="A84" s="10">
        <v>6</v>
      </c>
      <c r="B84" s="10"/>
      <c r="C84" s="12" t="str">
        <f ca="1">INDIRECT(ADDRESS(4+MOD(6-D76+2*$E$2+1,2*$E$2+1),3))</f>
        <v>Player 4</v>
      </c>
      <c r="D84" s="10" t="str">
        <f ca="1">INDIRECT(ADDRESS(4+MOD(22-D76+2*$E$2+1,2*$E$2+1),3))</f>
        <v>Player 20</v>
      </c>
      <c r="E84" s="10"/>
      <c r="F84" s="13"/>
    </row>
    <row r="85" spans="1:6" s="6" customFormat="1" ht="24.75" customHeight="1">
      <c r="A85" s="10">
        <v>7</v>
      </c>
      <c r="B85" s="10"/>
      <c r="C85" s="12" t="str">
        <f ca="1">INDIRECT(ADDRESS(4+MOD(7-D76+2*$E$2+1,2*$E$2+1),3))</f>
        <v>Player 5</v>
      </c>
      <c r="D85" s="10" t="str">
        <f ca="1">INDIRECT(ADDRESS(4+MOD(21-D76+2*$E$2+1,2*$E$2+1),3))</f>
        <v>Player 19</v>
      </c>
      <c r="E85" s="10"/>
      <c r="F85" s="13"/>
    </row>
    <row r="86" spans="1:6" s="6" customFormat="1" ht="24.75" customHeight="1">
      <c r="A86" s="10">
        <v>8</v>
      </c>
      <c r="B86" s="10"/>
      <c r="C86" s="12" t="str">
        <f ca="1">INDIRECT(ADDRESS(4+MOD(8-D76+2*$E$2+1,2*$E$2+1),3))</f>
        <v>Player 6</v>
      </c>
      <c r="D86" s="10" t="str">
        <f ca="1">INDIRECT(ADDRESS(4+MOD(20-D76+2*$E$2+1,2*$E$2+1),3))</f>
        <v>Player 18</v>
      </c>
      <c r="E86" s="10"/>
      <c r="F86" s="13"/>
    </row>
    <row r="87" spans="1:6" s="6" customFormat="1" ht="24.75" customHeight="1">
      <c r="A87" s="10">
        <v>9</v>
      </c>
      <c r="B87" s="10"/>
      <c r="C87" s="12" t="str">
        <f ca="1">INDIRECT(ADDRESS(4+MOD(9-D76+2*$E$2+1,2*$E$2+1),3))</f>
        <v>Player 7</v>
      </c>
      <c r="D87" s="10" t="str">
        <f ca="1">INDIRECT(ADDRESS(4+MOD(19-D76+2*$E$2+1,2*$E$2+1),3))</f>
        <v>Player 17</v>
      </c>
      <c r="E87" s="10"/>
      <c r="F87" s="13"/>
    </row>
    <row r="88" spans="1:6" s="6" customFormat="1" ht="24.75" customHeight="1">
      <c r="A88" s="10">
        <v>10</v>
      </c>
      <c r="B88" s="10"/>
      <c r="C88" s="12" t="str">
        <f ca="1">INDIRECT(ADDRESS(4+MOD(10-D76+2*$E$2+1,2*$E$2+1),3))</f>
        <v>Player 8</v>
      </c>
      <c r="D88" s="10" t="str">
        <f ca="1">INDIRECT(ADDRESS(4+MOD(18-D76+2*$E$2+1,2*$E$2+1),3))</f>
        <v>Player 16</v>
      </c>
      <c r="E88" s="10"/>
      <c r="F88" s="13"/>
    </row>
    <row r="89" spans="1:6" s="6" customFormat="1" ht="24.75" customHeight="1">
      <c r="A89" s="10">
        <v>11</v>
      </c>
      <c r="B89" s="10"/>
      <c r="C89" s="12" t="str">
        <f ca="1">INDIRECT(ADDRESS(4+MOD(11-D76+2*$E$2+1,2*$E$2+1),3))</f>
        <v>Player 9</v>
      </c>
      <c r="D89" s="10" t="str">
        <f ca="1">INDIRECT(ADDRESS(4+MOD(17-D76+2*$E$2+1,2*$E$2+1),3))</f>
        <v>Player 15</v>
      </c>
      <c r="E89" s="10"/>
      <c r="F89" s="13"/>
    </row>
    <row r="90" spans="1:6" s="6" customFormat="1" ht="24.75" customHeight="1">
      <c r="A90" s="10">
        <v>12</v>
      </c>
      <c r="B90" s="10"/>
      <c r="C90" s="12" t="str">
        <f ca="1">INDIRECT(ADDRESS(4+MOD(12-D76+2*$E$2+1,2*$E$2+1),3))</f>
        <v>Player 10</v>
      </c>
      <c r="D90" s="10" t="str">
        <f ca="1">INDIRECT(ADDRESS(4+MOD(16-D76+2*$E$2+1,2*$E$2+1),3))</f>
        <v>Player 14</v>
      </c>
      <c r="E90" s="10"/>
      <c r="F90" s="13"/>
    </row>
    <row r="91" spans="1:6" s="6" customFormat="1" ht="24.75" customHeight="1">
      <c r="A91" s="10">
        <v>13</v>
      </c>
      <c r="B91" s="10"/>
      <c r="C91" s="12" t="str">
        <f ca="1">INDIRECT(ADDRESS(4+MOD(13-D76+2*$E$2+1,2*$E$2+1),3))</f>
        <v>Player 11</v>
      </c>
      <c r="D91" s="10" t="str">
        <f ca="1">INDIRECT(ADDRESS(4+MOD(15-D76+2*$E$2+1,2*$E$2+1),3))</f>
        <v>Player 13</v>
      </c>
      <c r="E91" s="10"/>
      <c r="F91" s="13"/>
    </row>
    <row r="92" spans="1:6" s="6" customFormat="1" ht="24.75" customHeight="1">
      <c r="A92" s="14"/>
      <c r="B92" s="14"/>
      <c r="C92" s="15" t="str">
        <f ca="1">INDIRECT(ADDRESS(4+MOD(14-D76+2*$E$2+1,2*$E$2+1),3))</f>
        <v>Player 12</v>
      </c>
      <c r="D92" s="14" t="s">
        <v>6</v>
      </c>
      <c r="E92" s="14"/>
      <c r="F92" s="16"/>
    </row>
    <row r="93" s="6" customFormat="1" ht="24.75" customHeight="1">
      <c r="F93" s="7"/>
    </row>
    <row r="94" s="6" customFormat="1" ht="24.75" customHeight="1">
      <c r="F94" s="7"/>
    </row>
    <row r="95" spans="1:6" s="6" customFormat="1" ht="24.75" customHeight="1">
      <c r="A95" s="6" t="s">
        <v>9</v>
      </c>
      <c r="F95" s="7"/>
    </row>
    <row r="96" spans="3:6" s="6" customFormat="1" ht="24.75" customHeight="1">
      <c r="C96" s="8" t="s">
        <v>44</v>
      </c>
      <c r="D96" s="9">
        <v>4</v>
      </c>
      <c r="F96" s="7"/>
    </row>
    <row r="97" s="6" customFormat="1" ht="24.75" customHeight="1">
      <c r="F97" s="7"/>
    </row>
    <row r="98" spans="1:6" s="6" customFormat="1" ht="24.75" customHeight="1">
      <c r="A98" s="10" t="s">
        <v>5</v>
      </c>
      <c r="B98" s="11" t="s">
        <v>3</v>
      </c>
      <c r="C98" s="12" t="s">
        <v>11</v>
      </c>
      <c r="D98" s="10" t="s">
        <v>10</v>
      </c>
      <c r="E98" s="11" t="s">
        <v>3</v>
      </c>
      <c r="F98" s="13" t="s">
        <v>4</v>
      </c>
    </row>
    <row r="99" spans="1:6" s="6" customFormat="1" ht="24.75" customHeight="1">
      <c r="A99" s="10">
        <v>1</v>
      </c>
      <c r="B99" s="10"/>
      <c r="C99" s="12" t="str">
        <f ca="1">INDIRECT(ADDRESS(4+MOD(1-D96+2*$E$2+1,2*$E$2+1),3))</f>
        <v>Player 25</v>
      </c>
      <c r="D99" s="10" t="str">
        <f ca="1">INDIRECT(ADDRESS(4+MOD(27-D96+2*$E$2+1,2*$E$2+1),3))</f>
        <v>Player 24</v>
      </c>
      <c r="E99" s="10"/>
      <c r="F99" s="13"/>
    </row>
    <row r="100" spans="1:6" s="6" customFormat="1" ht="24.75" customHeight="1">
      <c r="A100" s="10">
        <v>2</v>
      </c>
      <c r="B100" s="10"/>
      <c r="C100" s="12" t="str">
        <f ca="1">INDIRECT(ADDRESS(4+MOD(2-D96+2*$E$2+1,2*$E$2+1),3))</f>
        <v>Player 26</v>
      </c>
      <c r="D100" s="10" t="str">
        <f ca="1">INDIRECT(ADDRESS(4+MOD(26-D96+2*$E$2+1,2*$E$2+1),3))</f>
        <v>Player 23</v>
      </c>
      <c r="E100" s="10"/>
      <c r="F100" s="13"/>
    </row>
    <row r="101" spans="1:6" s="6" customFormat="1" ht="24.75" customHeight="1">
      <c r="A101" s="10">
        <v>3</v>
      </c>
      <c r="B101" s="10"/>
      <c r="C101" s="12" t="str">
        <f ca="1">INDIRECT(ADDRESS(4+MOD(3-D96+2*$E$2+1,2*$E$2+1),3))</f>
        <v>Player 27 or Rest</v>
      </c>
      <c r="D101" s="10" t="str">
        <f ca="1">INDIRECT(ADDRESS(4+MOD(25-D96+2*$E$2+1,2*$E$2+1),3))</f>
        <v>Player 22</v>
      </c>
      <c r="E101" s="10"/>
      <c r="F101" s="13"/>
    </row>
    <row r="102" spans="1:6" s="6" customFormat="1" ht="24.75" customHeight="1">
      <c r="A102" s="10">
        <v>4</v>
      </c>
      <c r="B102" s="10"/>
      <c r="C102" s="12" t="str">
        <f ca="1">INDIRECT(ADDRESS(4+MOD(4-D96+2*$E$2+1,2*$E$2+1),3))</f>
        <v>Player 1</v>
      </c>
      <c r="D102" s="10" t="str">
        <f ca="1">INDIRECT(ADDRESS(4+MOD(24-D96+2*$E$2+1,2*$E$2+1),3))</f>
        <v>Player 21</v>
      </c>
      <c r="E102" s="10"/>
      <c r="F102" s="13"/>
    </row>
    <row r="103" spans="1:6" s="6" customFormat="1" ht="24.75" customHeight="1">
      <c r="A103" s="10">
        <v>5</v>
      </c>
      <c r="B103" s="10"/>
      <c r="C103" s="12" t="str">
        <f ca="1">INDIRECT(ADDRESS(4+MOD(5-D96+2*$E$2+1,2*$E$2+1),3))</f>
        <v>Player 2</v>
      </c>
      <c r="D103" s="10" t="str">
        <f ca="1">INDIRECT(ADDRESS(4+MOD(23-D96+2*$E$2+1,2*$E$2+1),3))</f>
        <v>Player 20</v>
      </c>
      <c r="E103" s="10"/>
      <c r="F103" s="13"/>
    </row>
    <row r="104" spans="1:6" s="6" customFormat="1" ht="24.75" customHeight="1">
      <c r="A104" s="10">
        <v>6</v>
      </c>
      <c r="B104" s="10"/>
      <c r="C104" s="12" t="str">
        <f ca="1">INDIRECT(ADDRESS(4+MOD(6-D96+2*$E$2+1,2*$E$2+1),3))</f>
        <v>Player 3</v>
      </c>
      <c r="D104" s="10" t="str">
        <f ca="1">INDIRECT(ADDRESS(4+MOD(22-D96+2*$E$2+1,2*$E$2+1),3))</f>
        <v>Player 19</v>
      </c>
      <c r="E104" s="10"/>
      <c r="F104" s="13"/>
    </row>
    <row r="105" spans="1:6" s="6" customFormat="1" ht="24.75" customHeight="1">
      <c r="A105" s="10">
        <v>7</v>
      </c>
      <c r="B105" s="10"/>
      <c r="C105" s="12" t="str">
        <f ca="1">INDIRECT(ADDRESS(4+MOD(7-D96+2*$E$2+1,2*$E$2+1),3))</f>
        <v>Player 4</v>
      </c>
      <c r="D105" s="10" t="str">
        <f ca="1">INDIRECT(ADDRESS(4+MOD(21-D96+2*$E$2+1,2*$E$2+1),3))</f>
        <v>Player 18</v>
      </c>
      <c r="E105" s="10"/>
      <c r="F105" s="13"/>
    </row>
    <row r="106" spans="1:6" s="6" customFormat="1" ht="24.75" customHeight="1">
      <c r="A106" s="10">
        <v>8</v>
      </c>
      <c r="B106" s="10"/>
      <c r="C106" s="12" t="str">
        <f ca="1">INDIRECT(ADDRESS(4+MOD(8-D96+2*$E$2+1,2*$E$2+1),3))</f>
        <v>Player 5</v>
      </c>
      <c r="D106" s="10" t="str">
        <f ca="1">INDIRECT(ADDRESS(4+MOD(20-D96+2*$E$2+1,2*$E$2+1),3))</f>
        <v>Player 17</v>
      </c>
      <c r="E106" s="10"/>
      <c r="F106" s="13"/>
    </row>
    <row r="107" spans="1:6" s="6" customFormat="1" ht="24.75" customHeight="1">
      <c r="A107" s="10">
        <v>9</v>
      </c>
      <c r="B107" s="10"/>
      <c r="C107" s="12" t="str">
        <f ca="1">INDIRECT(ADDRESS(4+MOD(9-D96+2*$E$2+1,2*$E$2+1),3))</f>
        <v>Player 6</v>
      </c>
      <c r="D107" s="10" t="str">
        <f ca="1">INDIRECT(ADDRESS(4+MOD(19-D96+2*$E$2+1,2*$E$2+1),3))</f>
        <v>Player 16</v>
      </c>
      <c r="E107" s="10"/>
      <c r="F107" s="13"/>
    </row>
    <row r="108" spans="1:6" s="6" customFormat="1" ht="24.75" customHeight="1">
      <c r="A108" s="10">
        <v>10</v>
      </c>
      <c r="B108" s="10"/>
      <c r="C108" s="12" t="str">
        <f ca="1">INDIRECT(ADDRESS(4+MOD(10-D96+2*$E$2+1,2*$E$2+1),3))</f>
        <v>Player 7</v>
      </c>
      <c r="D108" s="10" t="str">
        <f ca="1">INDIRECT(ADDRESS(4+MOD(18-D96+2*$E$2+1,2*$E$2+1),3))</f>
        <v>Player 15</v>
      </c>
      <c r="E108" s="10"/>
      <c r="F108" s="13"/>
    </row>
    <row r="109" spans="1:6" s="6" customFormat="1" ht="24.75" customHeight="1">
      <c r="A109" s="10">
        <v>11</v>
      </c>
      <c r="B109" s="10"/>
      <c r="C109" s="12" t="str">
        <f ca="1">INDIRECT(ADDRESS(4+MOD(11-D96+2*$E$2+1,2*$E$2+1),3))</f>
        <v>Player 8</v>
      </c>
      <c r="D109" s="10" t="str">
        <f ca="1">INDIRECT(ADDRESS(4+MOD(17-D96+2*$E$2+1,2*$E$2+1),3))</f>
        <v>Player 14</v>
      </c>
      <c r="E109" s="10"/>
      <c r="F109" s="13"/>
    </row>
    <row r="110" spans="1:6" s="6" customFormat="1" ht="24.75" customHeight="1">
      <c r="A110" s="10">
        <v>12</v>
      </c>
      <c r="B110" s="10"/>
      <c r="C110" s="12" t="str">
        <f ca="1">INDIRECT(ADDRESS(4+MOD(12-D96+2*$E$2+1,2*$E$2+1),3))</f>
        <v>Player 9</v>
      </c>
      <c r="D110" s="10" t="str">
        <f ca="1">INDIRECT(ADDRESS(4+MOD(16-D96+2*$E$2+1,2*$E$2+1),3))</f>
        <v>Player 13</v>
      </c>
      <c r="E110" s="10"/>
      <c r="F110" s="13"/>
    </row>
    <row r="111" spans="1:6" s="6" customFormat="1" ht="24.75" customHeight="1">
      <c r="A111" s="10">
        <v>13</v>
      </c>
      <c r="B111" s="10"/>
      <c r="C111" s="12" t="str">
        <f ca="1">INDIRECT(ADDRESS(4+MOD(13-D96+2*$E$2+1,2*$E$2+1),3))</f>
        <v>Player 10</v>
      </c>
      <c r="D111" s="10" t="str">
        <f ca="1">INDIRECT(ADDRESS(4+MOD(15-D96+2*$E$2+1,2*$E$2+1),3))</f>
        <v>Player 12</v>
      </c>
      <c r="E111" s="10"/>
      <c r="F111" s="13"/>
    </row>
    <row r="112" spans="1:6" s="6" customFormat="1" ht="24.75" customHeight="1">
      <c r="A112" s="14"/>
      <c r="B112" s="14"/>
      <c r="C112" s="15" t="str">
        <f ca="1">INDIRECT(ADDRESS(4+MOD(14-D96+2*$E$2+1,2*$E$2+1),3))</f>
        <v>Player 11</v>
      </c>
      <c r="D112" s="14" t="s">
        <v>6</v>
      </c>
      <c r="E112" s="14"/>
      <c r="F112" s="16"/>
    </row>
    <row r="113" s="6" customFormat="1" ht="24.75" customHeight="1">
      <c r="F113" s="7"/>
    </row>
    <row r="114" s="6" customFormat="1" ht="24.75" customHeight="1">
      <c r="F114" s="7"/>
    </row>
    <row r="115" spans="1:6" s="6" customFormat="1" ht="24.75" customHeight="1">
      <c r="A115" s="6" t="s">
        <v>9</v>
      </c>
      <c r="F115" s="7"/>
    </row>
    <row r="116" spans="3:6" s="6" customFormat="1" ht="24.75" customHeight="1">
      <c r="C116" s="8" t="s">
        <v>44</v>
      </c>
      <c r="D116" s="9">
        <v>5</v>
      </c>
      <c r="F116" s="7"/>
    </row>
    <row r="117" s="6" customFormat="1" ht="24.75" customHeight="1">
      <c r="F117" s="7"/>
    </row>
    <row r="118" spans="1:6" s="6" customFormat="1" ht="24.75" customHeight="1">
      <c r="A118" s="10" t="s">
        <v>5</v>
      </c>
      <c r="B118" s="11" t="s">
        <v>3</v>
      </c>
      <c r="C118" s="12" t="s">
        <v>11</v>
      </c>
      <c r="D118" s="10" t="s">
        <v>10</v>
      </c>
      <c r="E118" s="11" t="s">
        <v>3</v>
      </c>
      <c r="F118" s="13" t="s">
        <v>4</v>
      </c>
    </row>
    <row r="119" spans="1:6" s="6" customFormat="1" ht="24.75" customHeight="1">
      <c r="A119" s="10">
        <v>1</v>
      </c>
      <c r="B119" s="10"/>
      <c r="C119" s="12" t="str">
        <f ca="1">INDIRECT(ADDRESS(4+MOD(1-D116+2*$E$2+1,2*$E$2+1),3))</f>
        <v>Player 24</v>
      </c>
      <c r="D119" s="10" t="str">
        <f ca="1">INDIRECT(ADDRESS(4+MOD(27-D116+2*$E$2+1,2*$E$2+1),3))</f>
        <v>Player 23</v>
      </c>
      <c r="E119" s="10"/>
      <c r="F119" s="13"/>
    </row>
    <row r="120" spans="1:6" s="6" customFormat="1" ht="24.75" customHeight="1">
      <c r="A120" s="10">
        <v>2</v>
      </c>
      <c r="B120" s="10"/>
      <c r="C120" s="12" t="str">
        <f ca="1">INDIRECT(ADDRESS(4+MOD(2-D116+2*$E$2+1,2*$E$2+1),3))</f>
        <v>Player 25</v>
      </c>
      <c r="D120" s="10" t="str">
        <f ca="1">INDIRECT(ADDRESS(4+MOD(26-D116+2*$E$2+1,2*$E$2+1),3))</f>
        <v>Player 22</v>
      </c>
      <c r="E120" s="10"/>
      <c r="F120" s="13"/>
    </row>
    <row r="121" spans="1:6" s="6" customFormat="1" ht="24.75" customHeight="1">
      <c r="A121" s="10">
        <v>3</v>
      </c>
      <c r="B121" s="10"/>
      <c r="C121" s="12" t="str">
        <f ca="1">INDIRECT(ADDRESS(4+MOD(3-D116+2*$E$2+1,2*$E$2+1),3))</f>
        <v>Player 26</v>
      </c>
      <c r="D121" s="10" t="str">
        <f ca="1">INDIRECT(ADDRESS(4+MOD(25-D116+2*$E$2+1,2*$E$2+1),3))</f>
        <v>Player 21</v>
      </c>
      <c r="E121" s="10"/>
      <c r="F121" s="13"/>
    </row>
    <row r="122" spans="1:6" s="6" customFormat="1" ht="24.75" customHeight="1">
      <c r="A122" s="10">
        <v>4</v>
      </c>
      <c r="B122" s="10"/>
      <c r="C122" s="12" t="str">
        <f ca="1">INDIRECT(ADDRESS(4+MOD(4-D116+2*$E$2+1,2*$E$2+1),3))</f>
        <v>Player 27 or Rest</v>
      </c>
      <c r="D122" s="10" t="str">
        <f ca="1">INDIRECT(ADDRESS(4+MOD(24-D116+2*$E$2+1,2*$E$2+1),3))</f>
        <v>Player 20</v>
      </c>
      <c r="E122" s="10"/>
      <c r="F122" s="13"/>
    </row>
    <row r="123" spans="1:6" s="6" customFormat="1" ht="24.75" customHeight="1">
      <c r="A123" s="10">
        <v>5</v>
      </c>
      <c r="B123" s="10"/>
      <c r="C123" s="12" t="str">
        <f ca="1">INDIRECT(ADDRESS(4+MOD(5-D116+2*$E$2+1,2*$E$2+1),3))</f>
        <v>Player 1</v>
      </c>
      <c r="D123" s="10" t="str">
        <f ca="1">INDIRECT(ADDRESS(4+MOD(23-D116+2*$E$2+1,2*$E$2+1),3))</f>
        <v>Player 19</v>
      </c>
      <c r="E123" s="10"/>
      <c r="F123" s="13"/>
    </row>
    <row r="124" spans="1:6" s="6" customFormat="1" ht="24.75" customHeight="1">
      <c r="A124" s="10">
        <v>6</v>
      </c>
      <c r="B124" s="10"/>
      <c r="C124" s="12" t="str">
        <f ca="1">INDIRECT(ADDRESS(4+MOD(6-D116+2*$E$2+1,2*$E$2+1),3))</f>
        <v>Player 2</v>
      </c>
      <c r="D124" s="10" t="str">
        <f ca="1">INDIRECT(ADDRESS(4+MOD(22-D116+2*$E$2+1,2*$E$2+1),3))</f>
        <v>Player 18</v>
      </c>
      <c r="E124" s="10"/>
      <c r="F124" s="13"/>
    </row>
    <row r="125" spans="1:6" s="6" customFormat="1" ht="24.75" customHeight="1">
      <c r="A125" s="10">
        <v>7</v>
      </c>
      <c r="B125" s="10"/>
      <c r="C125" s="12" t="str">
        <f ca="1">INDIRECT(ADDRESS(4+MOD(7-D116+2*$E$2+1,2*$E$2+1),3))</f>
        <v>Player 3</v>
      </c>
      <c r="D125" s="10" t="str">
        <f ca="1">INDIRECT(ADDRESS(4+MOD(21-D116+2*$E$2+1,2*$E$2+1),3))</f>
        <v>Player 17</v>
      </c>
      <c r="E125" s="10"/>
      <c r="F125" s="13"/>
    </row>
    <row r="126" spans="1:6" s="6" customFormat="1" ht="24.75" customHeight="1">
      <c r="A126" s="10">
        <v>8</v>
      </c>
      <c r="B126" s="10"/>
      <c r="C126" s="12" t="str">
        <f ca="1">INDIRECT(ADDRESS(4+MOD(8-D116+2*$E$2+1,2*$E$2+1),3))</f>
        <v>Player 4</v>
      </c>
      <c r="D126" s="10" t="str">
        <f ca="1">INDIRECT(ADDRESS(4+MOD(20-D116+2*$E$2+1,2*$E$2+1),3))</f>
        <v>Player 16</v>
      </c>
      <c r="E126" s="10"/>
      <c r="F126" s="13"/>
    </row>
    <row r="127" spans="1:6" s="6" customFormat="1" ht="24.75" customHeight="1">
      <c r="A127" s="10">
        <v>9</v>
      </c>
      <c r="B127" s="10"/>
      <c r="C127" s="12" t="str">
        <f ca="1">INDIRECT(ADDRESS(4+MOD(9-D116+2*$E$2+1,2*$E$2+1),3))</f>
        <v>Player 5</v>
      </c>
      <c r="D127" s="10" t="str">
        <f ca="1">INDIRECT(ADDRESS(4+MOD(19-D116+2*$E$2+1,2*$E$2+1),3))</f>
        <v>Player 15</v>
      </c>
      <c r="E127" s="10"/>
      <c r="F127" s="13"/>
    </row>
    <row r="128" spans="1:6" s="6" customFormat="1" ht="24.75" customHeight="1">
      <c r="A128" s="10">
        <v>10</v>
      </c>
      <c r="B128" s="10"/>
      <c r="C128" s="12" t="str">
        <f ca="1">INDIRECT(ADDRESS(4+MOD(10-D116+2*$E$2+1,2*$E$2+1),3))</f>
        <v>Player 6</v>
      </c>
      <c r="D128" s="10" t="str">
        <f ca="1">INDIRECT(ADDRESS(4+MOD(18-D116+2*$E$2+1,2*$E$2+1),3))</f>
        <v>Player 14</v>
      </c>
      <c r="E128" s="10"/>
      <c r="F128" s="13"/>
    </row>
    <row r="129" spans="1:6" s="6" customFormat="1" ht="24.75" customHeight="1">
      <c r="A129" s="10">
        <v>11</v>
      </c>
      <c r="B129" s="10"/>
      <c r="C129" s="12" t="str">
        <f ca="1">INDIRECT(ADDRESS(4+MOD(11-D116+2*$E$2+1,2*$E$2+1),3))</f>
        <v>Player 7</v>
      </c>
      <c r="D129" s="10" t="str">
        <f ca="1">INDIRECT(ADDRESS(4+MOD(17-D116+2*$E$2+1,2*$E$2+1),3))</f>
        <v>Player 13</v>
      </c>
      <c r="E129" s="10"/>
      <c r="F129" s="13"/>
    </row>
    <row r="130" spans="1:6" s="6" customFormat="1" ht="24.75" customHeight="1">
      <c r="A130" s="10">
        <v>12</v>
      </c>
      <c r="B130" s="10"/>
      <c r="C130" s="12" t="str">
        <f ca="1">INDIRECT(ADDRESS(4+MOD(12-D116+2*$E$2+1,2*$E$2+1),3))</f>
        <v>Player 8</v>
      </c>
      <c r="D130" s="10" t="str">
        <f ca="1">INDIRECT(ADDRESS(4+MOD(16-D116+2*$E$2+1,2*$E$2+1),3))</f>
        <v>Player 12</v>
      </c>
      <c r="E130" s="10"/>
      <c r="F130" s="13"/>
    </row>
    <row r="131" spans="1:6" s="6" customFormat="1" ht="24.75" customHeight="1">
      <c r="A131" s="10">
        <v>13</v>
      </c>
      <c r="B131" s="10"/>
      <c r="C131" s="12" t="str">
        <f ca="1">INDIRECT(ADDRESS(4+MOD(13-D116+2*$E$2+1,2*$E$2+1),3))</f>
        <v>Player 9</v>
      </c>
      <c r="D131" s="10" t="str">
        <f ca="1">INDIRECT(ADDRESS(4+MOD(15-D116+2*$E$2+1,2*$E$2+1),3))</f>
        <v>Player 11</v>
      </c>
      <c r="E131" s="10"/>
      <c r="F131" s="13"/>
    </row>
    <row r="132" spans="1:6" s="6" customFormat="1" ht="24.75" customHeight="1">
      <c r="A132" s="14"/>
      <c r="B132" s="14"/>
      <c r="C132" s="15" t="str">
        <f ca="1">INDIRECT(ADDRESS(4+MOD(14-D116+2*$E$2+1,2*$E$2+1),3))</f>
        <v>Player 10</v>
      </c>
      <c r="D132" s="14" t="s">
        <v>6</v>
      </c>
      <c r="E132" s="14"/>
      <c r="F132" s="16"/>
    </row>
    <row r="133" s="6" customFormat="1" ht="24.75" customHeight="1">
      <c r="F133" s="7"/>
    </row>
    <row r="134" s="6" customFormat="1" ht="24.75" customHeight="1">
      <c r="F134" s="7"/>
    </row>
    <row r="135" spans="1:6" s="6" customFormat="1" ht="24.75" customHeight="1">
      <c r="A135" s="6" t="s">
        <v>9</v>
      </c>
      <c r="F135" s="7"/>
    </row>
    <row r="136" spans="3:6" s="6" customFormat="1" ht="24.75" customHeight="1">
      <c r="C136" s="8" t="s">
        <v>44</v>
      </c>
      <c r="D136" s="9">
        <v>6</v>
      </c>
      <c r="F136" s="7"/>
    </row>
    <row r="137" s="6" customFormat="1" ht="24.75" customHeight="1">
      <c r="F137" s="7"/>
    </row>
    <row r="138" spans="1:6" s="6" customFormat="1" ht="24.75" customHeight="1">
      <c r="A138" s="10" t="s">
        <v>5</v>
      </c>
      <c r="B138" s="11" t="s">
        <v>3</v>
      </c>
      <c r="C138" s="12" t="s">
        <v>11</v>
      </c>
      <c r="D138" s="10" t="s">
        <v>10</v>
      </c>
      <c r="E138" s="11" t="s">
        <v>3</v>
      </c>
      <c r="F138" s="13" t="s">
        <v>4</v>
      </c>
    </row>
    <row r="139" spans="1:6" s="6" customFormat="1" ht="24.75" customHeight="1">
      <c r="A139" s="10">
        <v>1</v>
      </c>
      <c r="B139" s="10"/>
      <c r="C139" s="12" t="str">
        <f ca="1">INDIRECT(ADDRESS(4+MOD(1-D136+2*$E$2+1,2*$E$2+1),3))</f>
        <v>Player 23</v>
      </c>
      <c r="D139" s="10" t="str">
        <f ca="1">INDIRECT(ADDRESS(4+MOD(27-D136+2*$E$2+1,2*$E$2+1),3))</f>
        <v>Player 22</v>
      </c>
      <c r="E139" s="10"/>
      <c r="F139" s="13"/>
    </row>
    <row r="140" spans="1:6" s="6" customFormat="1" ht="24.75" customHeight="1">
      <c r="A140" s="10">
        <v>2</v>
      </c>
      <c r="B140" s="10"/>
      <c r="C140" s="12" t="str">
        <f ca="1">INDIRECT(ADDRESS(4+MOD(2-D136+2*$E$2+1,2*$E$2+1),3))</f>
        <v>Player 24</v>
      </c>
      <c r="D140" s="10" t="str">
        <f ca="1">INDIRECT(ADDRESS(4+MOD(26-D136+2*$E$2+1,2*$E$2+1),3))</f>
        <v>Player 21</v>
      </c>
      <c r="E140" s="10"/>
      <c r="F140" s="13"/>
    </row>
    <row r="141" spans="1:6" s="6" customFormat="1" ht="24.75" customHeight="1">
      <c r="A141" s="10">
        <v>3</v>
      </c>
      <c r="B141" s="10"/>
      <c r="C141" s="12" t="str">
        <f ca="1">INDIRECT(ADDRESS(4+MOD(3-D136+2*$E$2+1,2*$E$2+1),3))</f>
        <v>Player 25</v>
      </c>
      <c r="D141" s="10" t="str">
        <f ca="1">INDIRECT(ADDRESS(4+MOD(25-D136+2*$E$2+1,2*$E$2+1),3))</f>
        <v>Player 20</v>
      </c>
      <c r="E141" s="10"/>
      <c r="F141" s="13"/>
    </row>
    <row r="142" spans="1:6" s="6" customFormat="1" ht="24.75" customHeight="1">
      <c r="A142" s="10">
        <v>4</v>
      </c>
      <c r="B142" s="10"/>
      <c r="C142" s="12" t="str">
        <f ca="1">INDIRECT(ADDRESS(4+MOD(4-D136+2*$E$2+1,2*$E$2+1),3))</f>
        <v>Player 26</v>
      </c>
      <c r="D142" s="10" t="str">
        <f ca="1">INDIRECT(ADDRESS(4+MOD(24-D136+2*$E$2+1,2*$E$2+1),3))</f>
        <v>Player 19</v>
      </c>
      <c r="E142" s="10"/>
      <c r="F142" s="13"/>
    </row>
    <row r="143" spans="1:6" s="6" customFormat="1" ht="24.75" customHeight="1">
      <c r="A143" s="10">
        <v>5</v>
      </c>
      <c r="B143" s="10"/>
      <c r="C143" s="12" t="str">
        <f ca="1">INDIRECT(ADDRESS(4+MOD(5-D136+2*$E$2+1,2*$E$2+1),3))</f>
        <v>Player 27 or Rest</v>
      </c>
      <c r="D143" s="10" t="str">
        <f ca="1">INDIRECT(ADDRESS(4+MOD(23-D136+2*$E$2+1,2*$E$2+1),3))</f>
        <v>Player 18</v>
      </c>
      <c r="E143" s="10"/>
      <c r="F143" s="13"/>
    </row>
    <row r="144" spans="1:6" s="6" customFormat="1" ht="24.75" customHeight="1">
      <c r="A144" s="10">
        <v>6</v>
      </c>
      <c r="B144" s="10"/>
      <c r="C144" s="12" t="str">
        <f ca="1">INDIRECT(ADDRESS(4+MOD(6-D136+2*$E$2+1,2*$E$2+1),3))</f>
        <v>Player 1</v>
      </c>
      <c r="D144" s="10" t="str">
        <f ca="1">INDIRECT(ADDRESS(4+MOD(22-D136+2*$E$2+1,2*$E$2+1),3))</f>
        <v>Player 17</v>
      </c>
      <c r="E144" s="10"/>
      <c r="F144" s="13"/>
    </row>
    <row r="145" spans="1:6" s="6" customFormat="1" ht="24.75" customHeight="1">
      <c r="A145" s="10">
        <v>7</v>
      </c>
      <c r="B145" s="10"/>
      <c r="C145" s="12" t="str">
        <f ca="1">INDIRECT(ADDRESS(4+MOD(7-D136+2*$E$2+1,2*$E$2+1),3))</f>
        <v>Player 2</v>
      </c>
      <c r="D145" s="10" t="str">
        <f ca="1">INDIRECT(ADDRESS(4+MOD(21-D136+2*$E$2+1,2*$E$2+1),3))</f>
        <v>Player 16</v>
      </c>
      <c r="E145" s="10"/>
      <c r="F145" s="13"/>
    </row>
    <row r="146" spans="1:6" s="6" customFormat="1" ht="24.75" customHeight="1">
      <c r="A146" s="10">
        <v>8</v>
      </c>
      <c r="B146" s="10"/>
      <c r="C146" s="12" t="str">
        <f ca="1">INDIRECT(ADDRESS(4+MOD(8-D136+2*$E$2+1,2*$E$2+1),3))</f>
        <v>Player 3</v>
      </c>
      <c r="D146" s="10" t="str">
        <f ca="1">INDIRECT(ADDRESS(4+MOD(20-D136+2*$E$2+1,2*$E$2+1),3))</f>
        <v>Player 15</v>
      </c>
      <c r="E146" s="10"/>
      <c r="F146" s="13"/>
    </row>
    <row r="147" spans="1:6" s="6" customFormat="1" ht="24.75" customHeight="1">
      <c r="A147" s="10">
        <v>9</v>
      </c>
      <c r="B147" s="10"/>
      <c r="C147" s="12" t="str">
        <f ca="1">INDIRECT(ADDRESS(4+MOD(9-D136+2*$E$2+1,2*$E$2+1),3))</f>
        <v>Player 4</v>
      </c>
      <c r="D147" s="10" t="str">
        <f ca="1">INDIRECT(ADDRESS(4+MOD(19-D136+2*$E$2+1,2*$E$2+1),3))</f>
        <v>Player 14</v>
      </c>
      <c r="E147" s="10"/>
      <c r="F147" s="13"/>
    </row>
    <row r="148" spans="1:6" s="6" customFormat="1" ht="24.75" customHeight="1">
      <c r="A148" s="10">
        <v>10</v>
      </c>
      <c r="B148" s="10"/>
      <c r="C148" s="12" t="str">
        <f ca="1">INDIRECT(ADDRESS(4+MOD(10-D136+2*$E$2+1,2*$E$2+1),3))</f>
        <v>Player 5</v>
      </c>
      <c r="D148" s="10" t="str">
        <f ca="1">INDIRECT(ADDRESS(4+MOD(18-D136+2*$E$2+1,2*$E$2+1),3))</f>
        <v>Player 13</v>
      </c>
      <c r="E148" s="10"/>
      <c r="F148" s="13"/>
    </row>
    <row r="149" spans="1:6" s="6" customFormat="1" ht="24.75" customHeight="1">
      <c r="A149" s="10">
        <v>11</v>
      </c>
      <c r="B149" s="10"/>
      <c r="C149" s="12" t="str">
        <f ca="1">INDIRECT(ADDRESS(4+MOD(11-D136+2*$E$2+1,2*$E$2+1),3))</f>
        <v>Player 6</v>
      </c>
      <c r="D149" s="10" t="str">
        <f ca="1">INDIRECT(ADDRESS(4+MOD(17-D136+2*$E$2+1,2*$E$2+1),3))</f>
        <v>Player 12</v>
      </c>
      <c r="E149" s="10"/>
      <c r="F149" s="13"/>
    </row>
    <row r="150" spans="1:6" s="6" customFormat="1" ht="24.75" customHeight="1">
      <c r="A150" s="10">
        <v>12</v>
      </c>
      <c r="B150" s="10"/>
      <c r="C150" s="12" t="str">
        <f ca="1">INDIRECT(ADDRESS(4+MOD(12-D136+2*$E$2+1,2*$E$2+1),3))</f>
        <v>Player 7</v>
      </c>
      <c r="D150" s="10" t="str">
        <f ca="1">INDIRECT(ADDRESS(4+MOD(16-D136+2*$E$2+1,2*$E$2+1),3))</f>
        <v>Player 11</v>
      </c>
      <c r="E150" s="10"/>
      <c r="F150" s="13"/>
    </row>
    <row r="151" spans="1:6" s="6" customFormat="1" ht="24.75" customHeight="1">
      <c r="A151" s="10">
        <v>13</v>
      </c>
      <c r="B151" s="10"/>
      <c r="C151" s="12" t="str">
        <f ca="1">INDIRECT(ADDRESS(4+MOD(13-D136+2*$E$2+1,2*$E$2+1),3))</f>
        <v>Player 8</v>
      </c>
      <c r="D151" s="10" t="str">
        <f ca="1">INDIRECT(ADDRESS(4+MOD(15-D136+2*$E$2+1,2*$E$2+1),3))</f>
        <v>Player 10</v>
      </c>
      <c r="E151" s="10"/>
      <c r="F151" s="13"/>
    </row>
    <row r="152" spans="1:6" s="6" customFormat="1" ht="24.75" customHeight="1">
      <c r="A152" s="14"/>
      <c r="B152" s="14"/>
      <c r="C152" s="15" t="str">
        <f ca="1">INDIRECT(ADDRESS(4+MOD(14-D136+2*$E$2+1,2*$E$2+1),3))</f>
        <v>Player 9</v>
      </c>
      <c r="D152" s="14" t="s">
        <v>6</v>
      </c>
      <c r="E152" s="14"/>
      <c r="F152" s="16"/>
    </row>
    <row r="153" s="6" customFormat="1" ht="24.75" customHeight="1">
      <c r="F153" s="7"/>
    </row>
    <row r="154" s="6" customFormat="1" ht="24.75" customHeight="1">
      <c r="F154" s="7"/>
    </row>
    <row r="155" spans="1:6" s="6" customFormat="1" ht="24.75" customHeight="1">
      <c r="A155" s="6" t="s">
        <v>9</v>
      </c>
      <c r="F155" s="7"/>
    </row>
    <row r="156" spans="3:6" s="6" customFormat="1" ht="24.75" customHeight="1">
      <c r="C156" s="8" t="s">
        <v>44</v>
      </c>
      <c r="D156" s="9">
        <v>7</v>
      </c>
      <c r="F156" s="7"/>
    </row>
    <row r="157" s="6" customFormat="1" ht="24.75" customHeight="1">
      <c r="F157" s="7"/>
    </row>
    <row r="158" spans="1:6" s="6" customFormat="1" ht="24.75" customHeight="1">
      <c r="A158" s="10" t="s">
        <v>5</v>
      </c>
      <c r="B158" s="11" t="s">
        <v>3</v>
      </c>
      <c r="C158" s="12" t="s">
        <v>11</v>
      </c>
      <c r="D158" s="10" t="s">
        <v>10</v>
      </c>
      <c r="E158" s="11" t="s">
        <v>3</v>
      </c>
      <c r="F158" s="13" t="s">
        <v>4</v>
      </c>
    </row>
    <row r="159" spans="1:6" s="6" customFormat="1" ht="24.75" customHeight="1">
      <c r="A159" s="10">
        <v>1</v>
      </c>
      <c r="B159" s="10"/>
      <c r="C159" s="12" t="str">
        <f ca="1">INDIRECT(ADDRESS(4+MOD(1-D156+2*$E$2+1,2*$E$2+1),3))</f>
        <v>Player 22</v>
      </c>
      <c r="D159" s="10" t="str">
        <f ca="1">INDIRECT(ADDRESS(4+MOD(27-D156+2*$E$2+1,2*$E$2+1),3))</f>
        <v>Player 21</v>
      </c>
      <c r="E159" s="10"/>
      <c r="F159" s="13"/>
    </row>
    <row r="160" spans="1:6" s="6" customFormat="1" ht="24.75" customHeight="1">
      <c r="A160" s="10">
        <v>2</v>
      </c>
      <c r="B160" s="10"/>
      <c r="C160" s="12" t="str">
        <f ca="1">INDIRECT(ADDRESS(4+MOD(2-D156+2*$E$2+1,2*$E$2+1),3))</f>
        <v>Player 23</v>
      </c>
      <c r="D160" s="10" t="str">
        <f ca="1">INDIRECT(ADDRESS(4+MOD(26-D156+2*$E$2+1,2*$E$2+1),3))</f>
        <v>Player 20</v>
      </c>
      <c r="E160" s="10"/>
      <c r="F160" s="13"/>
    </row>
    <row r="161" spans="1:6" s="6" customFormat="1" ht="24.75" customHeight="1">
      <c r="A161" s="10">
        <v>3</v>
      </c>
      <c r="B161" s="10"/>
      <c r="C161" s="12" t="str">
        <f ca="1">INDIRECT(ADDRESS(4+MOD(3-D156+2*$E$2+1,2*$E$2+1),3))</f>
        <v>Player 24</v>
      </c>
      <c r="D161" s="10" t="str">
        <f ca="1">INDIRECT(ADDRESS(4+MOD(25-D156+2*$E$2+1,2*$E$2+1),3))</f>
        <v>Player 19</v>
      </c>
      <c r="E161" s="10"/>
      <c r="F161" s="13"/>
    </row>
    <row r="162" spans="1:6" s="6" customFormat="1" ht="24.75" customHeight="1">
      <c r="A162" s="10">
        <v>4</v>
      </c>
      <c r="B162" s="10"/>
      <c r="C162" s="12" t="str">
        <f ca="1">INDIRECT(ADDRESS(4+MOD(4-D156+2*$E$2+1,2*$E$2+1),3))</f>
        <v>Player 25</v>
      </c>
      <c r="D162" s="10" t="str">
        <f ca="1">INDIRECT(ADDRESS(4+MOD(24-D156+2*$E$2+1,2*$E$2+1),3))</f>
        <v>Player 18</v>
      </c>
      <c r="E162" s="10"/>
      <c r="F162" s="13"/>
    </row>
    <row r="163" spans="1:6" s="6" customFormat="1" ht="24.75" customHeight="1">
      <c r="A163" s="10">
        <v>5</v>
      </c>
      <c r="B163" s="10"/>
      <c r="C163" s="12" t="str">
        <f ca="1">INDIRECT(ADDRESS(4+MOD(5-D156+2*$E$2+1,2*$E$2+1),3))</f>
        <v>Player 26</v>
      </c>
      <c r="D163" s="10" t="str">
        <f ca="1">INDIRECT(ADDRESS(4+MOD(23-D156+2*$E$2+1,2*$E$2+1),3))</f>
        <v>Player 17</v>
      </c>
      <c r="E163" s="10"/>
      <c r="F163" s="13"/>
    </row>
    <row r="164" spans="1:6" s="6" customFormat="1" ht="24.75" customHeight="1">
      <c r="A164" s="10">
        <v>6</v>
      </c>
      <c r="B164" s="10"/>
      <c r="C164" s="12" t="str">
        <f ca="1">INDIRECT(ADDRESS(4+MOD(6-D156+2*$E$2+1,2*$E$2+1),3))</f>
        <v>Player 27 or Rest</v>
      </c>
      <c r="D164" s="10" t="str">
        <f ca="1">INDIRECT(ADDRESS(4+MOD(22-D156+2*$E$2+1,2*$E$2+1),3))</f>
        <v>Player 16</v>
      </c>
      <c r="E164" s="10"/>
      <c r="F164" s="13"/>
    </row>
    <row r="165" spans="1:6" s="6" customFormat="1" ht="24.75" customHeight="1">
      <c r="A165" s="10">
        <v>7</v>
      </c>
      <c r="B165" s="10"/>
      <c r="C165" s="12" t="str">
        <f ca="1">INDIRECT(ADDRESS(4+MOD(7-D156+2*$E$2+1,2*$E$2+1),3))</f>
        <v>Player 1</v>
      </c>
      <c r="D165" s="10" t="str">
        <f ca="1">INDIRECT(ADDRESS(4+MOD(21-D156+2*$E$2+1,2*$E$2+1),3))</f>
        <v>Player 15</v>
      </c>
      <c r="E165" s="10"/>
      <c r="F165" s="13"/>
    </row>
    <row r="166" spans="1:6" s="6" customFormat="1" ht="24.75" customHeight="1">
      <c r="A166" s="10">
        <v>8</v>
      </c>
      <c r="B166" s="10"/>
      <c r="C166" s="12" t="str">
        <f ca="1">INDIRECT(ADDRESS(4+MOD(8-D156+2*$E$2+1,2*$E$2+1),3))</f>
        <v>Player 2</v>
      </c>
      <c r="D166" s="10" t="str">
        <f ca="1">INDIRECT(ADDRESS(4+MOD(20-D156+2*$E$2+1,2*$E$2+1),3))</f>
        <v>Player 14</v>
      </c>
      <c r="E166" s="10"/>
      <c r="F166" s="13"/>
    </row>
    <row r="167" spans="1:6" s="6" customFormat="1" ht="24.75" customHeight="1">
      <c r="A167" s="10">
        <v>9</v>
      </c>
      <c r="B167" s="10"/>
      <c r="C167" s="12" t="str">
        <f ca="1">INDIRECT(ADDRESS(4+MOD(9-D156+2*$E$2+1,2*$E$2+1),3))</f>
        <v>Player 3</v>
      </c>
      <c r="D167" s="10" t="str">
        <f ca="1">INDIRECT(ADDRESS(4+MOD(19-D156+2*$E$2+1,2*$E$2+1),3))</f>
        <v>Player 13</v>
      </c>
      <c r="E167" s="10"/>
      <c r="F167" s="13"/>
    </row>
    <row r="168" spans="1:6" s="6" customFormat="1" ht="24.75" customHeight="1">
      <c r="A168" s="10">
        <v>10</v>
      </c>
      <c r="B168" s="10"/>
      <c r="C168" s="12" t="str">
        <f ca="1">INDIRECT(ADDRESS(4+MOD(10-D156+2*$E$2+1,2*$E$2+1),3))</f>
        <v>Player 4</v>
      </c>
      <c r="D168" s="10" t="str">
        <f ca="1">INDIRECT(ADDRESS(4+MOD(18-D156+2*$E$2+1,2*$E$2+1),3))</f>
        <v>Player 12</v>
      </c>
      <c r="E168" s="10"/>
      <c r="F168" s="13"/>
    </row>
    <row r="169" spans="1:6" s="6" customFormat="1" ht="24.75" customHeight="1">
      <c r="A169" s="10">
        <v>11</v>
      </c>
      <c r="B169" s="10"/>
      <c r="C169" s="12" t="str">
        <f ca="1">INDIRECT(ADDRESS(4+MOD(11-D156+2*$E$2+1,2*$E$2+1),3))</f>
        <v>Player 5</v>
      </c>
      <c r="D169" s="10" t="str">
        <f ca="1">INDIRECT(ADDRESS(4+MOD(17-D156+2*$E$2+1,2*$E$2+1),3))</f>
        <v>Player 11</v>
      </c>
      <c r="E169" s="10"/>
      <c r="F169" s="13"/>
    </row>
    <row r="170" spans="1:6" s="6" customFormat="1" ht="24.75" customHeight="1">
      <c r="A170" s="10">
        <v>12</v>
      </c>
      <c r="B170" s="10"/>
      <c r="C170" s="12" t="str">
        <f ca="1">INDIRECT(ADDRESS(4+MOD(12-D156+2*$E$2+1,2*$E$2+1),3))</f>
        <v>Player 6</v>
      </c>
      <c r="D170" s="10" t="str">
        <f ca="1">INDIRECT(ADDRESS(4+MOD(16-D156+2*$E$2+1,2*$E$2+1),3))</f>
        <v>Player 10</v>
      </c>
      <c r="E170" s="10"/>
      <c r="F170" s="13"/>
    </row>
    <row r="171" spans="1:6" s="6" customFormat="1" ht="24.75" customHeight="1">
      <c r="A171" s="10">
        <v>13</v>
      </c>
      <c r="B171" s="10"/>
      <c r="C171" s="12" t="str">
        <f ca="1">INDIRECT(ADDRESS(4+MOD(13-D156+2*$E$2+1,2*$E$2+1),3))</f>
        <v>Player 7</v>
      </c>
      <c r="D171" s="10" t="str">
        <f ca="1">INDIRECT(ADDRESS(4+MOD(15-D156+2*$E$2+1,2*$E$2+1),3))</f>
        <v>Player 9</v>
      </c>
      <c r="E171" s="10"/>
      <c r="F171" s="13"/>
    </row>
    <row r="172" spans="1:6" s="6" customFormat="1" ht="24.75" customHeight="1">
      <c r="A172" s="14"/>
      <c r="B172" s="14"/>
      <c r="C172" s="15" t="str">
        <f ca="1">INDIRECT(ADDRESS(4+MOD(14-D156+2*$E$2+1,2*$E$2+1),3))</f>
        <v>Player 8</v>
      </c>
      <c r="D172" s="14" t="s">
        <v>6</v>
      </c>
      <c r="E172" s="14"/>
      <c r="F172" s="16"/>
    </row>
    <row r="173" s="6" customFormat="1" ht="24.75" customHeight="1">
      <c r="F173" s="7"/>
    </row>
    <row r="174" s="6" customFormat="1" ht="24.75" customHeight="1">
      <c r="F174" s="7"/>
    </row>
    <row r="175" spans="1:6" s="6" customFormat="1" ht="24.75" customHeight="1">
      <c r="A175" s="6" t="s">
        <v>9</v>
      </c>
      <c r="F175" s="7"/>
    </row>
    <row r="176" spans="3:6" s="6" customFormat="1" ht="24.75" customHeight="1">
      <c r="C176" s="8" t="s">
        <v>44</v>
      </c>
      <c r="D176" s="9">
        <v>8</v>
      </c>
      <c r="F176" s="7"/>
    </row>
    <row r="177" s="6" customFormat="1" ht="24.75" customHeight="1">
      <c r="F177" s="7"/>
    </row>
    <row r="178" spans="1:6" s="6" customFormat="1" ht="24.75" customHeight="1">
      <c r="A178" s="10" t="s">
        <v>5</v>
      </c>
      <c r="B178" s="11" t="s">
        <v>3</v>
      </c>
      <c r="C178" s="12" t="s">
        <v>11</v>
      </c>
      <c r="D178" s="10" t="s">
        <v>10</v>
      </c>
      <c r="E178" s="11" t="s">
        <v>3</v>
      </c>
      <c r="F178" s="13" t="s">
        <v>4</v>
      </c>
    </row>
    <row r="179" spans="1:6" s="6" customFormat="1" ht="24.75" customHeight="1">
      <c r="A179" s="10">
        <v>1</v>
      </c>
      <c r="B179" s="10"/>
      <c r="C179" s="12" t="str">
        <f ca="1">INDIRECT(ADDRESS(4+MOD(1-D176+2*$E$2+1,2*$E$2+1),3))</f>
        <v>Player 21</v>
      </c>
      <c r="D179" s="10" t="str">
        <f ca="1">INDIRECT(ADDRESS(4+MOD(27-D176+2*$E$2+1,2*$E$2+1),3))</f>
        <v>Player 20</v>
      </c>
      <c r="E179" s="10"/>
      <c r="F179" s="13"/>
    </row>
    <row r="180" spans="1:6" s="6" customFormat="1" ht="24.75" customHeight="1">
      <c r="A180" s="10">
        <v>2</v>
      </c>
      <c r="B180" s="10"/>
      <c r="C180" s="12" t="str">
        <f ca="1">INDIRECT(ADDRESS(4+MOD(2-D176+2*$E$2+1,2*$E$2+1),3))</f>
        <v>Player 22</v>
      </c>
      <c r="D180" s="10" t="str">
        <f ca="1">INDIRECT(ADDRESS(4+MOD(26-D176+2*$E$2+1,2*$E$2+1),3))</f>
        <v>Player 19</v>
      </c>
      <c r="E180" s="10"/>
      <c r="F180" s="13"/>
    </row>
    <row r="181" spans="1:6" s="6" customFormat="1" ht="24.75" customHeight="1">
      <c r="A181" s="10">
        <v>3</v>
      </c>
      <c r="B181" s="10"/>
      <c r="C181" s="12" t="str">
        <f ca="1">INDIRECT(ADDRESS(4+MOD(3-D176+2*$E$2+1,2*$E$2+1),3))</f>
        <v>Player 23</v>
      </c>
      <c r="D181" s="10" t="str">
        <f ca="1">INDIRECT(ADDRESS(4+MOD(25-D176+2*$E$2+1,2*$E$2+1),3))</f>
        <v>Player 18</v>
      </c>
      <c r="E181" s="10"/>
      <c r="F181" s="13"/>
    </row>
    <row r="182" spans="1:6" s="6" customFormat="1" ht="24.75" customHeight="1">
      <c r="A182" s="10">
        <v>4</v>
      </c>
      <c r="B182" s="10"/>
      <c r="C182" s="12" t="str">
        <f ca="1">INDIRECT(ADDRESS(4+MOD(4-D176+2*$E$2+1,2*$E$2+1),3))</f>
        <v>Player 24</v>
      </c>
      <c r="D182" s="10" t="str">
        <f ca="1">INDIRECT(ADDRESS(4+MOD(24-D176+2*$E$2+1,2*$E$2+1),3))</f>
        <v>Player 17</v>
      </c>
      <c r="E182" s="10"/>
      <c r="F182" s="13"/>
    </row>
    <row r="183" spans="1:6" s="6" customFormat="1" ht="24.75" customHeight="1">
      <c r="A183" s="10">
        <v>5</v>
      </c>
      <c r="B183" s="10"/>
      <c r="C183" s="12" t="str">
        <f ca="1">INDIRECT(ADDRESS(4+MOD(5-D176+2*$E$2+1,2*$E$2+1),3))</f>
        <v>Player 25</v>
      </c>
      <c r="D183" s="10" t="str">
        <f ca="1">INDIRECT(ADDRESS(4+MOD(23-D176+2*$E$2+1,2*$E$2+1),3))</f>
        <v>Player 16</v>
      </c>
      <c r="E183" s="10"/>
      <c r="F183" s="13"/>
    </row>
    <row r="184" spans="1:6" s="6" customFormat="1" ht="24.75" customHeight="1">
      <c r="A184" s="10">
        <v>6</v>
      </c>
      <c r="B184" s="10"/>
      <c r="C184" s="12" t="str">
        <f ca="1">INDIRECT(ADDRESS(4+MOD(6-D176+2*$E$2+1,2*$E$2+1),3))</f>
        <v>Player 26</v>
      </c>
      <c r="D184" s="10" t="str">
        <f ca="1">INDIRECT(ADDRESS(4+MOD(22-D176+2*$E$2+1,2*$E$2+1),3))</f>
        <v>Player 15</v>
      </c>
      <c r="E184" s="10"/>
      <c r="F184" s="13"/>
    </row>
    <row r="185" spans="1:6" s="6" customFormat="1" ht="24.75" customHeight="1">
      <c r="A185" s="10">
        <v>7</v>
      </c>
      <c r="B185" s="10"/>
      <c r="C185" s="12" t="str">
        <f ca="1">INDIRECT(ADDRESS(4+MOD(7-D176+2*$E$2+1,2*$E$2+1),3))</f>
        <v>Player 27 or Rest</v>
      </c>
      <c r="D185" s="10" t="str">
        <f ca="1">INDIRECT(ADDRESS(4+MOD(21-D176+2*$E$2+1,2*$E$2+1),3))</f>
        <v>Player 14</v>
      </c>
      <c r="E185" s="10"/>
      <c r="F185" s="13"/>
    </row>
    <row r="186" spans="1:6" s="6" customFormat="1" ht="24.75" customHeight="1">
      <c r="A186" s="10">
        <v>8</v>
      </c>
      <c r="B186" s="10"/>
      <c r="C186" s="12" t="str">
        <f ca="1">INDIRECT(ADDRESS(4+MOD(8-D176+2*$E$2+1,2*$E$2+1),3))</f>
        <v>Player 1</v>
      </c>
      <c r="D186" s="10" t="str">
        <f ca="1">INDIRECT(ADDRESS(4+MOD(20-D176+2*$E$2+1,2*$E$2+1),3))</f>
        <v>Player 13</v>
      </c>
      <c r="E186" s="10"/>
      <c r="F186" s="13"/>
    </row>
    <row r="187" spans="1:6" s="6" customFormat="1" ht="24.75" customHeight="1">
      <c r="A187" s="10">
        <v>9</v>
      </c>
      <c r="B187" s="10"/>
      <c r="C187" s="12" t="str">
        <f ca="1">INDIRECT(ADDRESS(4+MOD(9-D176+2*$E$2+1,2*$E$2+1),3))</f>
        <v>Player 2</v>
      </c>
      <c r="D187" s="10" t="str">
        <f ca="1">INDIRECT(ADDRESS(4+MOD(19-D176+2*$E$2+1,2*$E$2+1),3))</f>
        <v>Player 12</v>
      </c>
      <c r="E187" s="10"/>
      <c r="F187" s="13"/>
    </row>
    <row r="188" spans="1:6" s="6" customFormat="1" ht="24.75" customHeight="1">
      <c r="A188" s="10">
        <v>10</v>
      </c>
      <c r="B188" s="10"/>
      <c r="C188" s="12" t="str">
        <f ca="1">INDIRECT(ADDRESS(4+MOD(10-D176+2*$E$2+1,2*$E$2+1),3))</f>
        <v>Player 3</v>
      </c>
      <c r="D188" s="10" t="str">
        <f ca="1">INDIRECT(ADDRESS(4+MOD(18-D176+2*$E$2+1,2*$E$2+1),3))</f>
        <v>Player 11</v>
      </c>
      <c r="E188" s="10"/>
      <c r="F188" s="13"/>
    </row>
    <row r="189" spans="1:6" s="6" customFormat="1" ht="24.75" customHeight="1">
      <c r="A189" s="10">
        <v>11</v>
      </c>
      <c r="B189" s="10"/>
      <c r="C189" s="12" t="str">
        <f ca="1">INDIRECT(ADDRESS(4+MOD(11-D176+2*$E$2+1,2*$E$2+1),3))</f>
        <v>Player 4</v>
      </c>
      <c r="D189" s="10" t="str">
        <f ca="1">INDIRECT(ADDRESS(4+MOD(17-D176+2*$E$2+1,2*$E$2+1),3))</f>
        <v>Player 10</v>
      </c>
      <c r="E189" s="10"/>
      <c r="F189" s="13"/>
    </row>
    <row r="190" spans="1:6" s="6" customFormat="1" ht="24.75" customHeight="1">
      <c r="A190" s="10">
        <v>12</v>
      </c>
      <c r="B190" s="10"/>
      <c r="C190" s="12" t="str">
        <f ca="1">INDIRECT(ADDRESS(4+MOD(12-D176+2*$E$2+1,2*$E$2+1),3))</f>
        <v>Player 5</v>
      </c>
      <c r="D190" s="10" t="str">
        <f ca="1">INDIRECT(ADDRESS(4+MOD(16-D176+2*$E$2+1,2*$E$2+1),3))</f>
        <v>Player 9</v>
      </c>
      <c r="E190" s="10"/>
      <c r="F190" s="13"/>
    </row>
    <row r="191" spans="1:6" s="6" customFormat="1" ht="24.75" customHeight="1">
      <c r="A191" s="10">
        <v>13</v>
      </c>
      <c r="B191" s="10"/>
      <c r="C191" s="12" t="str">
        <f ca="1">INDIRECT(ADDRESS(4+MOD(13-D176+2*$E$2+1,2*$E$2+1),3))</f>
        <v>Player 6</v>
      </c>
      <c r="D191" s="10" t="str">
        <f ca="1">INDIRECT(ADDRESS(4+MOD(15-D176+2*$E$2+1,2*$E$2+1),3))</f>
        <v>Player 8</v>
      </c>
      <c r="E191" s="10"/>
      <c r="F191" s="13"/>
    </row>
    <row r="192" spans="1:6" s="6" customFormat="1" ht="24.75" customHeight="1">
      <c r="A192" s="14"/>
      <c r="B192" s="14"/>
      <c r="C192" s="15" t="str">
        <f ca="1">INDIRECT(ADDRESS(4+MOD(14-D176+2*$E$2+1,2*$E$2+1),3))</f>
        <v>Player 7</v>
      </c>
      <c r="D192" s="14" t="s">
        <v>6</v>
      </c>
      <c r="E192" s="14"/>
      <c r="F192" s="16"/>
    </row>
    <row r="193" s="6" customFormat="1" ht="24.75" customHeight="1">
      <c r="F193" s="7"/>
    </row>
    <row r="194" s="6" customFormat="1" ht="24.75" customHeight="1">
      <c r="F194" s="7"/>
    </row>
    <row r="195" spans="1:6" s="6" customFormat="1" ht="24.75" customHeight="1">
      <c r="A195" s="6" t="s">
        <v>9</v>
      </c>
      <c r="F195" s="7"/>
    </row>
    <row r="196" spans="3:6" s="6" customFormat="1" ht="24.75" customHeight="1">
      <c r="C196" s="8" t="s">
        <v>44</v>
      </c>
      <c r="D196" s="9">
        <v>9</v>
      </c>
      <c r="F196" s="7"/>
    </row>
    <row r="197" s="6" customFormat="1" ht="24.75" customHeight="1">
      <c r="F197" s="7"/>
    </row>
    <row r="198" spans="1:6" s="6" customFormat="1" ht="24.75" customHeight="1">
      <c r="A198" s="10" t="s">
        <v>5</v>
      </c>
      <c r="B198" s="11" t="s">
        <v>3</v>
      </c>
      <c r="C198" s="12" t="s">
        <v>11</v>
      </c>
      <c r="D198" s="10" t="s">
        <v>10</v>
      </c>
      <c r="E198" s="11" t="s">
        <v>3</v>
      </c>
      <c r="F198" s="13" t="s">
        <v>4</v>
      </c>
    </row>
    <row r="199" spans="1:6" s="6" customFormat="1" ht="24.75" customHeight="1">
      <c r="A199" s="10">
        <v>1</v>
      </c>
      <c r="B199" s="10"/>
      <c r="C199" s="12" t="str">
        <f ca="1">INDIRECT(ADDRESS(4+MOD(1-D196+2*$E$2+1,2*$E$2+1),3))</f>
        <v>Player 20</v>
      </c>
      <c r="D199" s="10" t="str">
        <f ca="1">INDIRECT(ADDRESS(4+MOD(27-D196+2*$E$2+1,2*$E$2+1),3))</f>
        <v>Player 19</v>
      </c>
      <c r="E199" s="10"/>
      <c r="F199" s="13"/>
    </row>
    <row r="200" spans="1:6" s="6" customFormat="1" ht="24.75" customHeight="1">
      <c r="A200" s="10">
        <v>2</v>
      </c>
      <c r="B200" s="10"/>
      <c r="C200" s="12" t="str">
        <f ca="1">INDIRECT(ADDRESS(4+MOD(2-D196+2*$E$2+1,2*$E$2+1),3))</f>
        <v>Player 21</v>
      </c>
      <c r="D200" s="10" t="str">
        <f ca="1">INDIRECT(ADDRESS(4+MOD(26-D196+2*$E$2+1,2*$E$2+1),3))</f>
        <v>Player 18</v>
      </c>
      <c r="E200" s="10"/>
      <c r="F200" s="13"/>
    </row>
    <row r="201" spans="1:6" s="6" customFormat="1" ht="24.75" customHeight="1">
      <c r="A201" s="10">
        <v>3</v>
      </c>
      <c r="B201" s="10"/>
      <c r="C201" s="12" t="str">
        <f ca="1">INDIRECT(ADDRESS(4+MOD(3-D196+2*$E$2+1,2*$E$2+1),3))</f>
        <v>Player 22</v>
      </c>
      <c r="D201" s="10" t="str">
        <f ca="1">INDIRECT(ADDRESS(4+MOD(25-D196+2*$E$2+1,2*$E$2+1),3))</f>
        <v>Player 17</v>
      </c>
      <c r="E201" s="10"/>
      <c r="F201" s="13"/>
    </row>
    <row r="202" spans="1:6" s="6" customFormat="1" ht="24.75" customHeight="1">
      <c r="A202" s="10">
        <v>4</v>
      </c>
      <c r="B202" s="10"/>
      <c r="C202" s="12" t="str">
        <f ca="1">INDIRECT(ADDRESS(4+MOD(4-D196+2*$E$2+1,2*$E$2+1),3))</f>
        <v>Player 23</v>
      </c>
      <c r="D202" s="10" t="str">
        <f ca="1">INDIRECT(ADDRESS(4+MOD(24-D196+2*$E$2+1,2*$E$2+1),3))</f>
        <v>Player 16</v>
      </c>
      <c r="E202" s="10"/>
      <c r="F202" s="13"/>
    </row>
    <row r="203" spans="1:6" s="6" customFormat="1" ht="24.75" customHeight="1">
      <c r="A203" s="10">
        <v>5</v>
      </c>
      <c r="B203" s="10"/>
      <c r="C203" s="12" t="str">
        <f ca="1">INDIRECT(ADDRESS(4+MOD(5-D196+2*$E$2+1,2*$E$2+1),3))</f>
        <v>Player 24</v>
      </c>
      <c r="D203" s="10" t="str">
        <f ca="1">INDIRECT(ADDRESS(4+MOD(23-D196+2*$E$2+1,2*$E$2+1),3))</f>
        <v>Player 15</v>
      </c>
      <c r="E203" s="10"/>
      <c r="F203" s="13"/>
    </row>
    <row r="204" spans="1:6" s="6" customFormat="1" ht="24.75" customHeight="1">
      <c r="A204" s="10">
        <v>6</v>
      </c>
      <c r="B204" s="10"/>
      <c r="C204" s="12" t="str">
        <f ca="1">INDIRECT(ADDRESS(4+MOD(6-D196+2*$E$2+1,2*$E$2+1),3))</f>
        <v>Player 25</v>
      </c>
      <c r="D204" s="10" t="str">
        <f ca="1">INDIRECT(ADDRESS(4+MOD(22-D196+2*$E$2+1,2*$E$2+1),3))</f>
        <v>Player 14</v>
      </c>
      <c r="E204" s="10"/>
      <c r="F204" s="13"/>
    </row>
    <row r="205" spans="1:6" s="6" customFormat="1" ht="24.75" customHeight="1">
      <c r="A205" s="10">
        <v>7</v>
      </c>
      <c r="B205" s="10"/>
      <c r="C205" s="12" t="str">
        <f ca="1">INDIRECT(ADDRESS(4+MOD(7-D196+2*$E$2+1,2*$E$2+1),3))</f>
        <v>Player 26</v>
      </c>
      <c r="D205" s="10" t="str">
        <f ca="1">INDIRECT(ADDRESS(4+MOD(21-D196+2*$E$2+1,2*$E$2+1),3))</f>
        <v>Player 13</v>
      </c>
      <c r="E205" s="10"/>
      <c r="F205" s="13"/>
    </row>
    <row r="206" spans="1:6" s="6" customFormat="1" ht="24.75" customHeight="1">
      <c r="A206" s="10">
        <v>8</v>
      </c>
      <c r="B206" s="10"/>
      <c r="C206" s="12" t="str">
        <f ca="1">INDIRECT(ADDRESS(4+MOD(8-D196+2*$E$2+1,2*$E$2+1),3))</f>
        <v>Player 27 or Rest</v>
      </c>
      <c r="D206" s="10" t="str">
        <f ca="1">INDIRECT(ADDRESS(4+MOD(20-D196+2*$E$2+1,2*$E$2+1),3))</f>
        <v>Player 12</v>
      </c>
      <c r="E206" s="10"/>
      <c r="F206" s="13"/>
    </row>
    <row r="207" spans="1:6" s="6" customFormat="1" ht="24.75" customHeight="1">
      <c r="A207" s="10">
        <v>9</v>
      </c>
      <c r="B207" s="10"/>
      <c r="C207" s="12" t="str">
        <f ca="1">INDIRECT(ADDRESS(4+MOD(9-D196+2*$E$2+1,2*$E$2+1),3))</f>
        <v>Player 1</v>
      </c>
      <c r="D207" s="10" t="str">
        <f ca="1">INDIRECT(ADDRESS(4+MOD(19-D196+2*$E$2+1,2*$E$2+1),3))</f>
        <v>Player 11</v>
      </c>
      <c r="E207" s="10"/>
      <c r="F207" s="13"/>
    </row>
    <row r="208" spans="1:6" s="6" customFormat="1" ht="24.75" customHeight="1">
      <c r="A208" s="10">
        <v>10</v>
      </c>
      <c r="B208" s="10"/>
      <c r="C208" s="12" t="str">
        <f ca="1">INDIRECT(ADDRESS(4+MOD(10-D196+2*$E$2+1,2*$E$2+1),3))</f>
        <v>Player 2</v>
      </c>
      <c r="D208" s="10" t="str">
        <f ca="1">INDIRECT(ADDRESS(4+MOD(18-D196+2*$E$2+1,2*$E$2+1),3))</f>
        <v>Player 10</v>
      </c>
      <c r="E208" s="10"/>
      <c r="F208" s="13"/>
    </row>
    <row r="209" spans="1:6" s="6" customFormat="1" ht="24.75" customHeight="1">
      <c r="A209" s="10">
        <v>11</v>
      </c>
      <c r="B209" s="10"/>
      <c r="C209" s="12" t="str">
        <f ca="1">INDIRECT(ADDRESS(4+MOD(11-D196+2*$E$2+1,2*$E$2+1),3))</f>
        <v>Player 3</v>
      </c>
      <c r="D209" s="10" t="str">
        <f ca="1">INDIRECT(ADDRESS(4+MOD(17-D196+2*$E$2+1,2*$E$2+1),3))</f>
        <v>Player 9</v>
      </c>
      <c r="E209" s="10"/>
      <c r="F209" s="13"/>
    </row>
    <row r="210" spans="1:6" s="6" customFormat="1" ht="24.75" customHeight="1">
      <c r="A210" s="10">
        <v>12</v>
      </c>
      <c r="B210" s="10"/>
      <c r="C210" s="12" t="str">
        <f ca="1">INDIRECT(ADDRESS(4+MOD(12-D196+2*$E$2+1,2*$E$2+1),3))</f>
        <v>Player 4</v>
      </c>
      <c r="D210" s="10" t="str">
        <f ca="1">INDIRECT(ADDRESS(4+MOD(16-D196+2*$E$2+1,2*$E$2+1),3))</f>
        <v>Player 8</v>
      </c>
      <c r="E210" s="10"/>
      <c r="F210" s="13"/>
    </row>
    <row r="211" spans="1:6" s="6" customFormat="1" ht="24.75" customHeight="1">
      <c r="A211" s="10">
        <v>13</v>
      </c>
      <c r="B211" s="10"/>
      <c r="C211" s="12" t="str">
        <f ca="1">INDIRECT(ADDRESS(4+MOD(13-D196+2*$E$2+1,2*$E$2+1),3))</f>
        <v>Player 5</v>
      </c>
      <c r="D211" s="10" t="str">
        <f ca="1">INDIRECT(ADDRESS(4+MOD(15-D196+2*$E$2+1,2*$E$2+1),3))</f>
        <v>Player 7</v>
      </c>
      <c r="E211" s="10"/>
      <c r="F211" s="13"/>
    </row>
    <row r="212" spans="1:6" s="6" customFormat="1" ht="24.75" customHeight="1">
      <c r="A212" s="14"/>
      <c r="B212" s="14"/>
      <c r="C212" s="15" t="str">
        <f ca="1">INDIRECT(ADDRESS(4+MOD(14-D196+2*$E$2+1,2*$E$2+1),3))</f>
        <v>Player 6</v>
      </c>
      <c r="D212" s="14" t="s">
        <v>6</v>
      </c>
      <c r="E212" s="14"/>
      <c r="F212" s="16"/>
    </row>
    <row r="213" s="6" customFormat="1" ht="24.75" customHeight="1">
      <c r="F213" s="7"/>
    </row>
    <row r="214" s="6" customFormat="1" ht="24.75" customHeight="1">
      <c r="F214" s="7"/>
    </row>
    <row r="215" spans="1:6" s="6" customFormat="1" ht="24.75" customHeight="1">
      <c r="A215" s="6" t="s">
        <v>9</v>
      </c>
      <c r="F215" s="7"/>
    </row>
    <row r="216" spans="3:6" s="6" customFormat="1" ht="24.75" customHeight="1">
      <c r="C216" s="8" t="s">
        <v>44</v>
      </c>
      <c r="D216" s="9">
        <v>10</v>
      </c>
      <c r="F216" s="7"/>
    </row>
    <row r="217" s="6" customFormat="1" ht="24.75" customHeight="1">
      <c r="F217" s="7"/>
    </row>
    <row r="218" spans="1:6" s="6" customFormat="1" ht="24.75" customHeight="1">
      <c r="A218" s="10" t="s">
        <v>5</v>
      </c>
      <c r="B218" s="11" t="s">
        <v>3</v>
      </c>
      <c r="C218" s="12" t="s">
        <v>11</v>
      </c>
      <c r="D218" s="10" t="s">
        <v>10</v>
      </c>
      <c r="E218" s="11" t="s">
        <v>3</v>
      </c>
      <c r="F218" s="13" t="s">
        <v>4</v>
      </c>
    </row>
    <row r="219" spans="1:6" s="6" customFormat="1" ht="24.75" customHeight="1">
      <c r="A219" s="10">
        <v>1</v>
      </c>
      <c r="B219" s="10"/>
      <c r="C219" s="12" t="str">
        <f ca="1">INDIRECT(ADDRESS(4+MOD(1-D216+2*$E$2+1,2*$E$2+1),3))</f>
        <v>Player 19</v>
      </c>
      <c r="D219" s="10" t="str">
        <f ca="1">INDIRECT(ADDRESS(4+MOD(27-D216+2*$E$2+1,2*$E$2+1),3))</f>
        <v>Player 18</v>
      </c>
      <c r="E219" s="10"/>
      <c r="F219" s="13"/>
    </row>
    <row r="220" spans="1:6" s="6" customFormat="1" ht="24.75" customHeight="1">
      <c r="A220" s="10">
        <v>2</v>
      </c>
      <c r="B220" s="10"/>
      <c r="C220" s="12" t="str">
        <f ca="1">INDIRECT(ADDRESS(4+MOD(2-D216+2*$E$2+1,2*$E$2+1),3))</f>
        <v>Player 20</v>
      </c>
      <c r="D220" s="10" t="str">
        <f ca="1">INDIRECT(ADDRESS(4+MOD(26-D216+2*$E$2+1,2*$E$2+1),3))</f>
        <v>Player 17</v>
      </c>
      <c r="E220" s="10"/>
      <c r="F220" s="13"/>
    </row>
    <row r="221" spans="1:6" s="6" customFormat="1" ht="24.75" customHeight="1">
      <c r="A221" s="10">
        <v>3</v>
      </c>
      <c r="B221" s="10"/>
      <c r="C221" s="12" t="str">
        <f ca="1">INDIRECT(ADDRESS(4+MOD(3-D216+2*$E$2+1,2*$E$2+1),3))</f>
        <v>Player 21</v>
      </c>
      <c r="D221" s="10" t="str">
        <f ca="1">INDIRECT(ADDRESS(4+MOD(25-D216+2*$E$2+1,2*$E$2+1),3))</f>
        <v>Player 16</v>
      </c>
      <c r="E221" s="10"/>
      <c r="F221" s="13"/>
    </row>
    <row r="222" spans="1:6" s="6" customFormat="1" ht="24.75" customHeight="1">
      <c r="A222" s="10">
        <v>4</v>
      </c>
      <c r="B222" s="10"/>
      <c r="C222" s="12" t="str">
        <f ca="1">INDIRECT(ADDRESS(4+MOD(4-D216+2*$E$2+1,2*$E$2+1),3))</f>
        <v>Player 22</v>
      </c>
      <c r="D222" s="10" t="str">
        <f ca="1">INDIRECT(ADDRESS(4+MOD(24-D216+2*$E$2+1,2*$E$2+1),3))</f>
        <v>Player 15</v>
      </c>
      <c r="E222" s="10"/>
      <c r="F222" s="13"/>
    </row>
    <row r="223" spans="1:6" s="6" customFormat="1" ht="24.75" customHeight="1">
      <c r="A223" s="10">
        <v>5</v>
      </c>
      <c r="B223" s="10"/>
      <c r="C223" s="12" t="str">
        <f ca="1">INDIRECT(ADDRESS(4+MOD(5-D216+2*$E$2+1,2*$E$2+1),3))</f>
        <v>Player 23</v>
      </c>
      <c r="D223" s="10" t="str">
        <f ca="1">INDIRECT(ADDRESS(4+MOD(23-D216+2*$E$2+1,2*$E$2+1),3))</f>
        <v>Player 14</v>
      </c>
      <c r="E223" s="10"/>
      <c r="F223" s="13"/>
    </row>
    <row r="224" spans="1:6" s="6" customFormat="1" ht="24.75" customHeight="1">
      <c r="A224" s="10">
        <v>6</v>
      </c>
      <c r="B224" s="10"/>
      <c r="C224" s="12" t="str">
        <f ca="1">INDIRECT(ADDRESS(4+MOD(6-D216+2*$E$2+1,2*$E$2+1),3))</f>
        <v>Player 24</v>
      </c>
      <c r="D224" s="10" t="str">
        <f ca="1">INDIRECT(ADDRESS(4+MOD(22-D216+2*$E$2+1,2*$E$2+1),3))</f>
        <v>Player 13</v>
      </c>
      <c r="E224" s="10"/>
      <c r="F224" s="13"/>
    </row>
    <row r="225" spans="1:6" s="6" customFormat="1" ht="24.75" customHeight="1">
      <c r="A225" s="10">
        <v>7</v>
      </c>
      <c r="B225" s="10"/>
      <c r="C225" s="12" t="str">
        <f ca="1">INDIRECT(ADDRESS(4+MOD(7-D216+2*$E$2+1,2*$E$2+1),3))</f>
        <v>Player 25</v>
      </c>
      <c r="D225" s="10" t="str">
        <f ca="1">INDIRECT(ADDRESS(4+MOD(21-D216+2*$E$2+1,2*$E$2+1),3))</f>
        <v>Player 12</v>
      </c>
      <c r="E225" s="10"/>
      <c r="F225" s="13"/>
    </row>
    <row r="226" spans="1:6" s="6" customFormat="1" ht="24.75" customHeight="1">
      <c r="A226" s="10">
        <v>8</v>
      </c>
      <c r="B226" s="10"/>
      <c r="C226" s="12" t="str">
        <f ca="1">INDIRECT(ADDRESS(4+MOD(8-D216+2*$E$2+1,2*$E$2+1),3))</f>
        <v>Player 26</v>
      </c>
      <c r="D226" s="10" t="str">
        <f ca="1">INDIRECT(ADDRESS(4+MOD(20-D216+2*$E$2+1,2*$E$2+1),3))</f>
        <v>Player 11</v>
      </c>
      <c r="E226" s="10"/>
      <c r="F226" s="13"/>
    </row>
    <row r="227" spans="1:6" s="6" customFormat="1" ht="24.75" customHeight="1">
      <c r="A227" s="10">
        <v>9</v>
      </c>
      <c r="B227" s="10"/>
      <c r="C227" s="12" t="str">
        <f ca="1">INDIRECT(ADDRESS(4+MOD(9-D216+2*$E$2+1,2*$E$2+1),3))</f>
        <v>Player 27 or Rest</v>
      </c>
      <c r="D227" s="10" t="str">
        <f ca="1">INDIRECT(ADDRESS(4+MOD(19-D216+2*$E$2+1,2*$E$2+1),3))</f>
        <v>Player 10</v>
      </c>
      <c r="E227" s="10"/>
      <c r="F227" s="13"/>
    </row>
    <row r="228" spans="1:6" s="6" customFormat="1" ht="24.75" customHeight="1">
      <c r="A228" s="10">
        <v>10</v>
      </c>
      <c r="B228" s="10"/>
      <c r="C228" s="12" t="str">
        <f ca="1">INDIRECT(ADDRESS(4+MOD(10-D216+2*$E$2+1,2*$E$2+1),3))</f>
        <v>Player 1</v>
      </c>
      <c r="D228" s="10" t="str">
        <f ca="1">INDIRECT(ADDRESS(4+MOD(18-D216+2*$E$2+1,2*$E$2+1),3))</f>
        <v>Player 9</v>
      </c>
      <c r="E228" s="10"/>
      <c r="F228" s="13"/>
    </row>
    <row r="229" spans="1:6" s="6" customFormat="1" ht="24.75" customHeight="1">
      <c r="A229" s="10">
        <v>11</v>
      </c>
      <c r="B229" s="10"/>
      <c r="C229" s="12" t="str">
        <f ca="1">INDIRECT(ADDRESS(4+MOD(11-D216+2*$E$2+1,2*$E$2+1),3))</f>
        <v>Player 2</v>
      </c>
      <c r="D229" s="10" t="str">
        <f ca="1">INDIRECT(ADDRESS(4+MOD(17-D216+2*$E$2+1,2*$E$2+1),3))</f>
        <v>Player 8</v>
      </c>
      <c r="E229" s="10"/>
      <c r="F229" s="13"/>
    </row>
    <row r="230" spans="1:6" s="6" customFormat="1" ht="24.75" customHeight="1">
      <c r="A230" s="10">
        <v>12</v>
      </c>
      <c r="B230" s="10"/>
      <c r="C230" s="12" t="str">
        <f ca="1">INDIRECT(ADDRESS(4+MOD(12-D216+2*$E$2+1,2*$E$2+1),3))</f>
        <v>Player 3</v>
      </c>
      <c r="D230" s="10" t="str">
        <f ca="1">INDIRECT(ADDRESS(4+MOD(16-D216+2*$E$2+1,2*$E$2+1),3))</f>
        <v>Player 7</v>
      </c>
      <c r="E230" s="10"/>
      <c r="F230" s="13"/>
    </row>
    <row r="231" spans="1:6" s="6" customFormat="1" ht="24.75" customHeight="1">
      <c r="A231" s="10">
        <v>13</v>
      </c>
      <c r="B231" s="10"/>
      <c r="C231" s="12" t="str">
        <f ca="1">INDIRECT(ADDRESS(4+MOD(13-D216+2*$E$2+1,2*$E$2+1),3))</f>
        <v>Player 4</v>
      </c>
      <c r="D231" s="10" t="str">
        <f ca="1">INDIRECT(ADDRESS(4+MOD(15-D216+2*$E$2+1,2*$E$2+1),3))</f>
        <v>Player 6</v>
      </c>
      <c r="E231" s="10"/>
      <c r="F231" s="13"/>
    </row>
    <row r="232" spans="1:6" s="6" customFormat="1" ht="24.75" customHeight="1">
      <c r="A232" s="14"/>
      <c r="B232" s="14"/>
      <c r="C232" s="15" t="str">
        <f ca="1">INDIRECT(ADDRESS(4+MOD(14-D216+2*$E$2+1,2*$E$2+1),3))</f>
        <v>Player 5</v>
      </c>
      <c r="D232" s="14" t="s">
        <v>6</v>
      </c>
      <c r="E232" s="14"/>
      <c r="F232" s="16"/>
    </row>
    <row r="233" s="6" customFormat="1" ht="24.75" customHeight="1">
      <c r="F233" s="7"/>
    </row>
    <row r="234" s="6" customFormat="1" ht="24.75" customHeight="1">
      <c r="F234" s="7"/>
    </row>
    <row r="235" spans="1:6" s="6" customFormat="1" ht="24.75" customHeight="1">
      <c r="A235" s="6" t="s">
        <v>9</v>
      </c>
      <c r="F235" s="7"/>
    </row>
    <row r="236" spans="3:6" s="6" customFormat="1" ht="24.75" customHeight="1">
      <c r="C236" s="8" t="s">
        <v>44</v>
      </c>
      <c r="D236" s="9">
        <v>11</v>
      </c>
      <c r="F236" s="7"/>
    </row>
    <row r="237" s="6" customFormat="1" ht="24.75" customHeight="1">
      <c r="F237" s="7"/>
    </row>
    <row r="238" spans="1:6" s="6" customFormat="1" ht="24.75" customHeight="1">
      <c r="A238" s="10" t="s">
        <v>5</v>
      </c>
      <c r="B238" s="11" t="s">
        <v>3</v>
      </c>
      <c r="C238" s="12" t="s">
        <v>11</v>
      </c>
      <c r="D238" s="10" t="s">
        <v>10</v>
      </c>
      <c r="E238" s="11" t="s">
        <v>3</v>
      </c>
      <c r="F238" s="13" t="s">
        <v>4</v>
      </c>
    </row>
    <row r="239" spans="1:6" s="6" customFormat="1" ht="24.75" customHeight="1">
      <c r="A239" s="10">
        <v>1</v>
      </c>
      <c r="B239" s="10"/>
      <c r="C239" s="12" t="str">
        <f ca="1">INDIRECT(ADDRESS(4+MOD(1-D236+2*$E$2+1,2*$E$2+1),3))</f>
        <v>Player 18</v>
      </c>
      <c r="D239" s="10" t="str">
        <f ca="1">INDIRECT(ADDRESS(4+MOD(27-D236+2*$E$2+1,2*$E$2+1),3))</f>
        <v>Player 17</v>
      </c>
      <c r="E239" s="10"/>
      <c r="F239" s="13"/>
    </row>
    <row r="240" spans="1:6" s="6" customFormat="1" ht="24.75" customHeight="1">
      <c r="A240" s="10">
        <v>2</v>
      </c>
      <c r="B240" s="10"/>
      <c r="C240" s="12" t="str">
        <f ca="1">INDIRECT(ADDRESS(4+MOD(2-D236+2*$E$2+1,2*$E$2+1),3))</f>
        <v>Player 19</v>
      </c>
      <c r="D240" s="10" t="str">
        <f ca="1">INDIRECT(ADDRESS(4+MOD(26-D236+2*$E$2+1,2*$E$2+1),3))</f>
        <v>Player 16</v>
      </c>
      <c r="E240" s="10"/>
      <c r="F240" s="13"/>
    </row>
    <row r="241" spans="1:6" s="6" customFormat="1" ht="24.75" customHeight="1">
      <c r="A241" s="10">
        <v>3</v>
      </c>
      <c r="B241" s="10"/>
      <c r="C241" s="12" t="str">
        <f ca="1">INDIRECT(ADDRESS(4+MOD(3-D236+2*$E$2+1,2*$E$2+1),3))</f>
        <v>Player 20</v>
      </c>
      <c r="D241" s="10" t="str">
        <f ca="1">INDIRECT(ADDRESS(4+MOD(25-D236+2*$E$2+1,2*$E$2+1),3))</f>
        <v>Player 15</v>
      </c>
      <c r="E241" s="10"/>
      <c r="F241" s="13"/>
    </row>
    <row r="242" spans="1:6" s="6" customFormat="1" ht="24.75" customHeight="1">
      <c r="A242" s="10">
        <v>4</v>
      </c>
      <c r="B242" s="10"/>
      <c r="C242" s="12" t="str">
        <f ca="1">INDIRECT(ADDRESS(4+MOD(4-D236+2*$E$2+1,2*$E$2+1),3))</f>
        <v>Player 21</v>
      </c>
      <c r="D242" s="10" t="str">
        <f ca="1">INDIRECT(ADDRESS(4+MOD(24-D236+2*$E$2+1,2*$E$2+1),3))</f>
        <v>Player 14</v>
      </c>
      <c r="E242" s="10"/>
      <c r="F242" s="13"/>
    </row>
    <row r="243" spans="1:6" s="6" customFormat="1" ht="24.75" customHeight="1">
      <c r="A243" s="10">
        <v>5</v>
      </c>
      <c r="B243" s="10"/>
      <c r="C243" s="12" t="str">
        <f ca="1">INDIRECT(ADDRESS(4+MOD(5-D236+2*$E$2+1,2*$E$2+1),3))</f>
        <v>Player 22</v>
      </c>
      <c r="D243" s="10" t="str">
        <f ca="1">INDIRECT(ADDRESS(4+MOD(23-D236+2*$E$2+1,2*$E$2+1),3))</f>
        <v>Player 13</v>
      </c>
      <c r="E243" s="10"/>
      <c r="F243" s="13"/>
    </row>
    <row r="244" spans="1:6" s="6" customFormat="1" ht="24.75" customHeight="1">
      <c r="A244" s="10">
        <v>6</v>
      </c>
      <c r="B244" s="10"/>
      <c r="C244" s="12" t="str">
        <f ca="1">INDIRECT(ADDRESS(4+MOD(6-D236+2*$E$2+1,2*$E$2+1),3))</f>
        <v>Player 23</v>
      </c>
      <c r="D244" s="10" t="str">
        <f ca="1">INDIRECT(ADDRESS(4+MOD(22-D236+2*$E$2+1,2*$E$2+1),3))</f>
        <v>Player 12</v>
      </c>
      <c r="E244" s="10"/>
      <c r="F244" s="13"/>
    </row>
    <row r="245" spans="1:6" s="6" customFormat="1" ht="24.75" customHeight="1">
      <c r="A245" s="10">
        <v>7</v>
      </c>
      <c r="B245" s="10"/>
      <c r="C245" s="12" t="str">
        <f ca="1">INDIRECT(ADDRESS(4+MOD(7-D236+2*$E$2+1,2*$E$2+1),3))</f>
        <v>Player 24</v>
      </c>
      <c r="D245" s="10" t="str">
        <f ca="1">INDIRECT(ADDRESS(4+MOD(21-D236+2*$E$2+1,2*$E$2+1),3))</f>
        <v>Player 11</v>
      </c>
      <c r="E245" s="10"/>
      <c r="F245" s="13"/>
    </row>
    <row r="246" spans="1:6" s="6" customFormat="1" ht="24.75" customHeight="1">
      <c r="A246" s="10">
        <v>8</v>
      </c>
      <c r="B246" s="10"/>
      <c r="C246" s="12" t="str">
        <f ca="1">INDIRECT(ADDRESS(4+MOD(8-D236+2*$E$2+1,2*$E$2+1),3))</f>
        <v>Player 25</v>
      </c>
      <c r="D246" s="10" t="str">
        <f ca="1">INDIRECT(ADDRESS(4+MOD(20-D236+2*$E$2+1,2*$E$2+1),3))</f>
        <v>Player 10</v>
      </c>
      <c r="E246" s="10"/>
      <c r="F246" s="13"/>
    </row>
    <row r="247" spans="1:6" s="6" customFormat="1" ht="24.75" customHeight="1">
      <c r="A247" s="10">
        <v>9</v>
      </c>
      <c r="B247" s="10"/>
      <c r="C247" s="12" t="str">
        <f ca="1">INDIRECT(ADDRESS(4+MOD(9-D236+2*$E$2+1,2*$E$2+1),3))</f>
        <v>Player 26</v>
      </c>
      <c r="D247" s="10" t="str">
        <f ca="1">INDIRECT(ADDRESS(4+MOD(19-D236+2*$E$2+1,2*$E$2+1),3))</f>
        <v>Player 9</v>
      </c>
      <c r="E247" s="10"/>
      <c r="F247" s="13"/>
    </row>
    <row r="248" spans="1:6" s="6" customFormat="1" ht="24.75" customHeight="1">
      <c r="A248" s="10">
        <v>10</v>
      </c>
      <c r="B248" s="10"/>
      <c r="C248" s="12" t="str">
        <f ca="1">INDIRECT(ADDRESS(4+MOD(10-D236+2*$E$2+1,2*$E$2+1),3))</f>
        <v>Player 27 or Rest</v>
      </c>
      <c r="D248" s="10" t="str">
        <f ca="1">INDIRECT(ADDRESS(4+MOD(18-D236+2*$E$2+1,2*$E$2+1),3))</f>
        <v>Player 8</v>
      </c>
      <c r="E248" s="10"/>
      <c r="F248" s="13"/>
    </row>
    <row r="249" spans="1:6" s="6" customFormat="1" ht="24.75" customHeight="1">
      <c r="A249" s="10">
        <v>11</v>
      </c>
      <c r="B249" s="10"/>
      <c r="C249" s="12" t="str">
        <f ca="1">INDIRECT(ADDRESS(4+MOD(11-D236+2*$E$2+1,2*$E$2+1),3))</f>
        <v>Player 1</v>
      </c>
      <c r="D249" s="10" t="str">
        <f ca="1">INDIRECT(ADDRESS(4+MOD(17-D236+2*$E$2+1,2*$E$2+1),3))</f>
        <v>Player 7</v>
      </c>
      <c r="E249" s="10"/>
      <c r="F249" s="13"/>
    </row>
    <row r="250" spans="1:6" s="6" customFormat="1" ht="24.75" customHeight="1">
      <c r="A250" s="10">
        <v>12</v>
      </c>
      <c r="B250" s="10"/>
      <c r="C250" s="12" t="str">
        <f ca="1">INDIRECT(ADDRESS(4+MOD(12-D236+2*$E$2+1,2*$E$2+1),3))</f>
        <v>Player 2</v>
      </c>
      <c r="D250" s="10" t="str">
        <f ca="1">INDIRECT(ADDRESS(4+MOD(16-D236+2*$E$2+1,2*$E$2+1),3))</f>
        <v>Player 6</v>
      </c>
      <c r="E250" s="10"/>
      <c r="F250" s="13"/>
    </row>
    <row r="251" spans="1:6" s="6" customFormat="1" ht="24.75" customHeight="1">
      <c r="A251" s="10">
        <v>13</v>
      </c>
      <c r="B251" s="10"/>
      <c r="C251" s="12" t="str">
        <f ca="1">INDIRECT(ADDRESS(4+MOD(13-D236+2*$E$2+1,2*$E$2+1),3))</f>
        <v>Player 3</v>
      </c>
      <c r="D251" s="10" t="str">
        <f ca="1">INDIRECT(ADDRESS(4+MOD(15-D236+2*$E$2+1,2*$E$2+1),3))</f>
        <v>Player 5</v>
      </c>
      <c r="E251" s="10"/>
      <c r="F251" s="13"/>
    </row>
    <row r="252" spans="1:6" s="6" customFormat="1" ht="24.75" customHeight="1">
      <c r="A252" s="14"/>
      <c r="B252" s="14"/>
      <c r="C252" s="15" t="str">
        <f ca="1">INDIRECT(ADDRESS(4+MOD(14-D236+2*$E$2+1,2*$E$2+1),3))</f>
        <v>Player 4</v>
      </c>
      <c r="D252" s="14" t="s">
        <v>6</v>
      </c>
      <c r="E252" s="14"/>
      <c r="F252" s="16"/>
    </row>
    <row r="253" s="6" customFormat="1" ht="24.75" customHeight="1">
      <c r="F253" s="7"/>
    </row>
    <row r="254" s="6" customFormat="1" ht="24.75" customHeight="1">
      <c r="F254" s="7"/>
    </row>
    <row r="255" spans="1:6" s="6" customFormat="1" ht="24.75" customHeight="1">
      <c r="A255" s="6" t="s">
        <v>9</v>
      </c>
      <c r="F255" s="7"/>
    </row>
    <row r="256" spans="3:6" s="6" customFormat="1" ht="24.75" customHeight="1">
      <c r="C256" s="8" t="s">
        <v>44</v>
      </c>
      <c r="D256" s="9">
        <v>12</v>
      </c>
      <c r="F256" s="7"/>
    </row>
    <row r="257" s="6" customFormat="1" ht="24.75" customHeight="1">
      <c r="F257" s="7"/>
    </row>
    <row r="258" spans="1:6" s="6" customFormat="1" ht="24.75" customHeight="1">
      <c r="A258" s="10" t="s">
        <v>5</v>
      </c>
      <c r="B258" s="11" t="s">
        <v>3</v>
      </c>
      <c r="C258" s="12" t="s">
        <v>11</v>
      </c>
      <c r="D258" s="10" t="s">
        <v>10</v>
      </c>
      <c r="E258" s="11" t="s">
        <v>3</v>
      </c>
      <c r="F258" s="13" t="s">
        <v>4</v>
      </c>
    </row>
    <row r="259" spans="1:6" s="6" customFormat="1" ht="24.75" customHeight="1">
      <c r="A259" s="10">
        <v>1</v>
      </c>
      <c r="B259" s="10"/>
      <c r="C259" s="12" t="str">
        <f ca="1">INDIRECT(ADDRESS(4+MOD(1-D256+2*$E$2+1,2*$E$2+1),3))</f>
        <v>Player 17</v>
      </c>
      <c r="D259" s="10" t="str">
        <f ca="1">INDIRECT(ADDRESS(4+MOD(27-D256+2*$E$2+1,2*$E$2+1),3))</f>
        <v>Player 16</v>
      </c>
      <c r="E259" s="10"/>
      <c r="F259" s="13"/>
    </row>
    <row r="260" spans="1:6" s="6" customFormat="1" ht="24.75" customHeight="1">
      <c r="A260" s="10">
        <v>2</v>
      </c>
      <c r="B260" s="10"/>
      <c r="C260" s="12" t="str">
        <f ca="1">INDIRECT(ADDRESS(4+MOD(2-D256+2*$E$2+1,2*$E$2+1),3))</f>
        <v>Player 18</v>
      </c>
      <c r="D260" s="10" t="str">
        <f ca="1">INDIRECT(ADDRESS(4+MOD(26-D256+2*$E$2+1,2*$E$2+1),3))</f>
        <v>Player 15</v>
      </c>
      <c r="E260" s="10"/>
      <c r="F260" s="13"/>
    </row>
    <row r="261" spans="1:6" s="6" customFormat="1" ht="24.75" customHeight="1">
      <c r="A261" s="10">
        <v>3</v>
      </c>
      <c r="B261" s="10"/>
      <c r="C261" s="12" t="str">
        <f ca="1">INDIRECT(ADDRESS(4+MOD(3-D256+2*$E$2+1,2*$E$2+1),3))</f>
        <v>Player 19</v>
      </c>
      <c r="D261" s="10" t="str">
        <f ca="1">INDIRECT(ADDRESS(4+MOD(25-D256+2*$E$2+1,2*$E$2+1),3))</f>
        <v>Player 14</v>
      </c>
      <c r="E261" s="10"/>
      <c r="F261" s="13"/>
    </row>
    <row r="262" spans="1:6" s="6" customFormat="1" ht="24.75" customHeight="1">
      <c r="A262" s="10">
        <v>4</v>
      </c>
      <c r="B262" s="10"/>
      <c r="C262" s="12" t="str">
        <f ca="1">INDIRECT(ADDRESS(4+MOD(4-D256+2*$E$2+1,2*$E$2+1),3))</f>
        <v>Player 20</v>
      </c>
      <c r="D262" s="10" t="str">
        <f ca="1">INDIRECT(ADDRESS(4+MOD(24-D256+2*$E$2+1,2*$E$2+1),3))</f>
        <v>Player 13</v>
      </c>
      <c r="E262" s="10"/>
      <c r="F262" s="13"/>
    </row>
    <row r="263" spans="1:6" s="6" customFormat="1" ht="24.75" customHeight="1">
      <c r="A263" s="10">
        <v>5</v>
      </c>
      <c r="B263" s="10"/>
      <c r="C263" s="12" t="str">
        <f ca="1">INDIRECT(ADDRESS(4+MOD(5-D256+2*$E$2+1,2*$E$2+1),3))</f>
        <v>Player 21</v>
      </c>
      <c r="D263" s="10" t="str">
        <f ca="1">INDIRECT(ADDRESS(4+MOD(23-D256+2*$E$2+1,2*$E$2+1),3))</f>
        <v>Player 12</v>
      </c>
      <c r="E263" s="10"/>
      <c r="F263" s="13"/>
    </row>
    <row r="264" spans="1:6" s="6" customFormat="1" ht="24.75" customHeight="1">
      <c r="A264" s="10">
        <v>6</v>
      </c>
      <c r="B264" s="10"/>
      <c r="C264" s="12" t="str">
        <f ca="1">INDIRECT(ADDRESS(4+MOD(6-D256+2*$E$2+1,2*$E$2+1),3))</f>
        <v>Player 22</v>
      </c>
      <c r="D264" s="10" t="str">
        <f ca="1">INDIRECT(ADDRESS(4+MOD(22-D256+2*$E$2+1,2*$E$2+1),3))</f>
        <v>Player 11</v>
      </c>
      <c r="E264" s="10"/>
      <c r="F264" s="13"/>
    </row>
    <row r="265" spans="1:6" s="6" customFormat="1" ht="24.75" customHeight="1">
      <c r="A265" s="10">
        <v>7</v>
      </c>
      <c r="B265" s="10"/>
      <c r="C265" s="12" t="str">
        <f ca="1">INDIRECT(ADDRESS(4+MOD(7-D256+2*$E$2+1,2*$E$2+1),3))</f>
        <v>Player 23</v>
      </c>
      <c r="D265" s="10" t="str">
        <f ca="1">INDIRECT(ADDRESS(4+MOD(21-D256+2*$E$2+1,2*$E$2+1),3))</f>
        <v>Player 10</v>
      </c>
      <c r="E265" s="10"/>
      <c r="F265" s="13"/>
    </row>
    <row r="266" spans="1:6" s="6" customFormat="1" ht="24.75" customHeight="1">
      <c r="A266" s="10">
        <v>8</v>
      </c>
      <c r="B266" s="10"/>
      <c r="C266" s="12" t="str">
        <f ca="1">INDIRECT(ADDRESS(4+MOD(8-D256+2*$E$2+1,2*$E$2+1),3))</f>
        <v>Player 24</v>
      </c>
      <c r="D266" s="10" t="str">
        <f ca="1">INDIRECT(ADDRESS(4+MOD(20-D256+2*$E$2+1,2*$E$2+1),3))</f>
        <v>Player 9</v>
      </c>
      <c r="E266" s="10"/>
      <c r="F266" s="13"/>
    </row>
    <row r="267" spans="1:6" s="6" customFormat="1" ht="24.75" customHeight="1">
      <c r="A267" s="10">
        <v>9</v>
      </c>
      <c r="B267" s="10"/>
      <c r="C267" s="12" t="str">
        <f ca="1">INDIRECT(ADDRESS(4+MOD(9-D256+2*$E$2+1,2*$E$2+1),3))</f>
        <v>Player 25</v>
      </c>
      <c r="D267" s="10" t="str">
        <f ca="1">INDIRECT(ADDRESS(4+MOD(19-D256+2*$E$2+1,2*$E$2+1),3))</f>
        <v>Player 8</v>
      </c>
      <c r="E267" s="10"/>
      <c r="F267" s="13"/>
    </row>
    <row r="268" spans="1:6" s="6" customFormat="1" ht="24.75" customHeight="1">
      <c r="A268" s="10">
        <v>10</v>
      </c>
      <c r="B268" s="10"/>
      <c r="C268" s="12" t="str">
        <f ca="1">INDIRECT(ADDRESS(4+MOD(10-D256+2*$E$2+1,2*$E$2+1),3))</f>
        <v>Player 26</v>
      </c>
      <c r="D268" s="10" t="str">
        <f ca="1">INDIRECT(ADDRESS(4+MOD(18-D256+2*$E$2+1,2*$E$2+1),3))</f>
        <v>Player 7</v>
      </c>
      <c r="E268" s="10"/>
      <c r="F268" s="13"/>
    </row>
    <row r="269" spans="1:6" s="6" customFormat="1" ht="24.75" customHeight="1">
      <c r="A269" s="10">
        <v>11</v>
      </c>
      <c r="B269" s="10"/>
      <c r="C269" s="12" t="str">
        <f ca="1">INDIRECT(ADDRESS(4+MOD(11-D256+2*$E$2+1,2*$E$2+1),3))</f>
        <v>Player 27 or Rest</v>
      </c>
      <c r="D269" s="10" t="str">
        <f ca="1">INDIRECT(ADDRESS(4+MOD(17-D256+2*$E$2+1,2*$E$2+1),3))</f>
        <v>Player 6</v>
      </c>
      <c r="E269" s="10"/>
      <c r="F269" s="13"/>
    </row>
    <row r="270" spans="1:6" s="6" customFormat="1" ht="24.75" customHeight="1">
      <c r="A270" s="10">
        <v>12</v>
      </c>
      <c r="B270" s="10"/>
      <c r="C270" s="12" t="str">
        <f ca="1">INDIRECT(ADDRESS(4+MOD(12-D256+2*$E$2+1,2*$E$2+1),3))</f>
        <v>Player 1</v>
      </c>
      <c r="D270" s="10" t="str">
        <f ca="1">INDIRECT(ADDRESS(4+MOD(16-D256+2*$E$2+1,2*$E$2+1),3))</f>
        <v>Player 5</v>
      </c>
      <c r="E270" s="10"/>
      <c r="F270" s="13"/>
    </row>
    <row r="271" spans="1:6" s="6" customFormat="1" ht="24.75" customHeight="1">
      <c r="A271" s="10">
        <v>13</v>
      </c>
      <c r="B271" s="10"/>
      <c r="C271" s="12" t="str">
        <f ca="1">INDIRECT(ADDRESS(4+MOD(13-D256+2*$E$2+1,2*$E$2+1),3))</f>
        <v>Player 2</v>
      </c>
      <c r="D271" s="10" t="str">
        <f ca="1">INDIRECT(ADDRESS(4+MOD(15-D256+2*$E$2+1,2*$E$2+1),3))</f>
        <v>Player 4</v>
      </c>
      <c r="E271" s="10"/>
      <c r="F271" s="13"/>
    </row>
    <row r="272" spans="1:6" s="6" customFormat="1" ht="24.75" customHeight="1">
      <c r="A272" s="14"/>
      <c r="B272" s="14"/>
      <c r="C272" s="15" t="str">
        <f ca="1">INDIRECT(ADDRESS(4+MOD(14-D256+2*$E$2+1,2*$E$2+1),3))</f>
        <v>Player 3</v>
      </c>
      <c r="D272" s="14" t="s">
        <v>6</v>
      </c>
      <c r="E272" s="14"/>
      <c r="F272" s="16"/>
    </row>
    <row r="273" spans="1:6" s="6" customFormat="1" ht="24.75" customHeight="1">
      <c r="A273" s="14"/>
      <c r="B273" s="14"/>
      <c r="C273" s="15"/>
      <c r="D273" s="14"/>
      <c r="E273" s="14"/>
      <c r="F273" s="16"/>
    </row>
    <row r="274" s="6" customFormat="1" ht="24.75" customHeight="1">
      <c r="F274" s="7"/>
    </row>
    <row r="275" spans="1:6" s="6" customFormat="1" ht="24.75" customHeight="1">
      <c r="A275" s="6" t="s">
        <v>9</v>
      </c>
      <c r="F275" s="7"/>
    </row>
    <row r="276" spans="3:6" s="6" customFormat="1" ht="24.75" customHeight="1">
      <c r="C276" s="8" t="s">
        <v>44</v>
      </c>
      <c r="D276" s="9">
        <v>13</v>
      </c>
      <c r="F276" s="7"/>
    </row>
    <row r="277" s="6" customFormat="1" ht="24.75" customHeight="1">
      <c r="F277" s="7"/>
    </row>
    <row r="278" spans="1:6" s="6" customFormat="1" ht="24.75" customHeight="1">
      <c r="A278" s="10" t="s">
        <v>5</v>
      </c>
      <c r="B278" s="11" t="s">
        <v>3</v>
      </c>
      <c r="C278" s="12" t="s">
        <v>11</v>
      </c>
      <c r="D278" s="10" t="s">
        <v>10</v>
      </c>
      <c r="E278" s="11" t="s">
        <v>3</v>
      </c>
      <c r="F278" s="13" t="s">
        <v>4</v>
      </c>
    </row>
    <row r="279" spans="1:6" s="6" customFormat="1" ht="24.75" customHeight="1">
      <c r="A279" s="10">
        <v>1</v>
      </c>
      <c r="B279" s="10"/>
      <c r="C279" s="12" t="str">
        <f ca="1">INDIRECT(ADDRESS(4+MOD(1-D276+2*$E$2+1,2*$E$2+1),3))</f>
        <v>Player 16</v>
      </c>
      <c r="D279" s="10" t="str">
        <f ca="1">INDIRECT(ADDRESS(4+MOD(27-D276+2*$E$2+1,2*$E$2+1),3))</f>
        <v>Player 15</v>
      </c>
      <c r="E279" s="10"/>
      <c r="F279" s="13"/>
    </row>
    <row r="280" spans="1:6" s="6" customFormat="1" ht="24.75" customHeight="1">
      <c r="A280" s="10">
        <v>2</v>
      </c>
      <c r="B280" s="10"/>
      <c r="C280" s="12" t="str">
        <f ca="1">INDIRECT(ADDRESS(4+MOD(2-D276+2*$E$2+1,2*$E$2+1),3))</f>
        <v>Player 17</v>
      </c>
      <c r="D280" s="10" t="str">
        <f ca="1">INDIRECT(ADDRESS(4+MOD(26-D276+2*$E$2+1,2*$E$2+1),3))</f>
        <v>Player 14</v>
      </c>
      <c r="E280" s="10"/>
      <c r="F280" s="13"/>
    </row>
    <row r="281" spans="1:6" s="6" customFormat="1" ht="24.75" customHeight="1">
      <c r="A281" s="10">
        <v>3</v>
      </c>
      <c r="B281" s="10"/>
      <c r="C281" s="12" t="str">
        <f ca="1">INDIRECT(ADDRESS(4+MOD(3-D276+2*$E$2+1,2*$E$2+1),3))</f>
        <v>Player 18</v>
      </c>
      <c r="D281" s="10" t="str">
        <f ca="1">INDIRECT(ADDRESS(4+MOD(25-D276+2*$E$2+1,2*$E$2+1),3))</f>
        <v>Player 13</v>
      </c>
      <c r="E281" s="10"/>
      <c r="F281" s="13"/>
    </row>
    <row r="282" spans="1:6" s="6" customFormat="1" ht="24.75" customHeight="1">
      <c r="A282" s="10">
        <v>4</v>
      </c>
      <c r="B282" s="10"/>
      <c r="C282" s="12" t="str">
        <f ca="1">INDIRECT(ADDRESS(4+MOD(4-D276+2*$E$2+1,2*$E$2+1),3))</f>
        <v>Player 19</v>
      </c>
      <c r="D282" s="10" t="str">
        <f ca="1">INDIRECT(ADDRESS(4+MOD(24-D276+2*$E$2+1,2*$E$2+1),3))</f>
        <v>Player 12</v>
      </c>
      <c r="E282" s="10"/>
      <c r="F282" s="13"/>
    </row>
    <row r="283" spans="1:6" s="6" customFormat="1" ht="24.75" customHeight="1">
      <c r="A283" s="10">
        <v>5</v>
      </c>
      <c r="B283" s="10"/>
      <c r="C283" s="12" t="str">
        <f ca="1">INDIRECT(ADDRESS(4+MOD(5-D276+2*$E$2+1,2*$E$2+1),3))</f>
        <v>Player 20</v>
      </c>
      <c r="D283" s="10" t="str">
        <f ca="1">INDIRECT(ADDRESS(4+MOD(23-D276+2*$E$2+1,2*$E$2+1),3))</f>
        <v>Player 11</v>
      </c>
      <c r="E283" s="10"/>
      <c r="F283" s="13"/>
    </row>
    <row r="284" spans="1:6" s="6" customFormat="1" ht="24.75" customHeight="1">
      <c r="A284" s="10">
        <v>6</v>
      </c>
      <c r="B284" s="10"/>
      <c r="C284" s="12" t="str">
        <f ca="1">INDIRECT(ADDRESS(4+MOD(6-D276+2*$E$2+1,2*$E$2+1),3))</f>
        <v>Player 21</v>
      </c>
      <c r="D284" s="10" t="str">
        <f ca="1">INDIRECT(ADDRESS(4+MOD(22-D276+2*$E$2+1,2*$E$2+1),3))</f>
        <v>Player 10</v>
      </c>
      <c r="E284" s="10"/>
      <c r="F284" s="13"/>
    </row>
    <row r="285" spans="1:6" s="6" customFormat="1" ht="24.75" customHeight="1">
      <c r="A285" s="10">
        <v>7</v>
      </c>
      <c r="B285" s="10"/>
      <c r="C285" s="12" t="str">
        <f ca="1">INDIRECT(ADDRESS(4+MOD(7-D276+2*$E$2+1,2*$E$2+1),3))</f>
        <v>Player 22</v>
      </c>
      <c r="D285" s="10" t="str">
        <f ca="1">INDIRECT(ADDRESS(4+MOD(21-D276+2*$E$2+1,2*$E$2+1),3))</f>
        <v>Player 9</v>
      </c>
      <c r="E285" s="10"/>
      <c r="F285" s="13"/>
    </row>
    <row r="286" spans="1:6" s="6" customFormat="1" ht="24.75" customHeight="1">
      <c r="A286" s="10">
        <v>8</v>
      </c>
      <c r="B286" s="10"/>
      <c r="C286" s="12" t="str">
        <f ca="1">INDIRECT(ADDRESS(4+MOD(8-D276+2*$E$2+1,2*$E$2+1),3))</f>
        <v>Player 23</v>
      </c>
      <c r="D286" s="10" t="str">
        <f ca="1">INDIRECT(ADDRESS(4+MOD(20-D276+2*$E$2+1,2*$E$2+1),3))</f>
        <v>Player 8</v>
      </c>
      <c r="E286" s="10"/>
      <c r="F286" s="13"/>
    </row>
    <row r="287" spans="1:6" s="6" customFormat="1" ht="24.75" customHeight="1">
      <c r="A287" s="10">
        <v>9</v>
      </c>
      <c r="B287" s="10"/>
      <c r="C287" s="12" t="str">
        <f ca="1">INDIRECT(ADDRESS(4+MOD(9-D276+2*$E$2+1,2*$E$2+1),3))</f>
        <v>Player 24</v>
      </c>
      <c r="D287" s="10" t="str">
        <f ca="1">INDIRECT(ADDRESS(4+MOD(19-D276+2*$E$2+1,2*$E$2+1),3))</f>
        <v>Player 7</v>
      </c>
      <c r="E287" s="10"/>
      <c r="F287" s="13"/>
    </row>
    <row r="288" spans="1:6" s="6" customFormat="1" ht="24.75" customHeight="1">
      <c r="A288" s="10">
        <v>10</v>
      </c>
      <c r="B288" s="10"/>
      <c r="C288" s="12" t="str">
        <f ca="1">INDIRECT(ADDRESS(4+MOD(10-D276+2*$E$2+1,2*$E$2+1),3))</f>
        <v>Player 25</v>
      </c>
      <c r="D288" s="10" t="str">
        <f ca="1">INDIRECT(ADDRESS(4+MOD(18-D276+2*$E$2+1,2*$E$2+1),3))</f>
        <v>Player 6</v>
      </c>
      <c r="E288" s="10"/>
      <c r="F288" s="13"/>
    </row>
    <row r="289" spans="1:6" s="6" customFormat="1" ht="24.75" customHeight="1">
      <c r="A289" s="10">
        <v>11</v>
      </c>
      <c r="B289" s="10"/>
      <c r="C289" s="12" t="str">
        <f ca="1">INDIRECT(ADDRESS(4+MOD(11-D276+2*$E$2+1,2*$E$2+1),3))</f>
        <v>Player 26</v>
      </c>
      <c r="D289" s="10" t="str">
        <f ca="1">INDIRECT(ADDRESS(4+MOD(17-D276+2*$E$2+1,2*$E$2+1),3))</f>
        <v>Player 5</v>
      </c>
      <c r="E289" s="10"/>
      <c r="F289" s="13"/>
    </row>
    <row r="290" spans="1:6" s="6" customFormat="1" ht="24.75" customHeight="1">
      <c r="A290" s="10">
        <v>12</v>
      </c>
      <c r="B290" s="10"/>
      <c r="C290" s="12" t="str">
        <f ca="1">INDIRECT(ADDRESS(4+MOD(12-D276+2*$E$2+1,2*$E$2+1),3))</f>
        <v>Player 27 or Rest</v>
      </c>
      <c r="D290" s="10" t="str">
        <f ca="1">INDIRECT(ADDRESS(4+MOD(16-D276+2*$E$2+1,2*$E$2+1),3))</f>
        <v>Player 4</v>
      </c>
      <c r="E290" s="10"/>
      <c r="F290" s="13"/>
    </row>
    <row r="291" spans="1:6" s="6" customFormat="1" ht="24.75" customHeight="1">
      <c r="A291" s="10">
        <v>13</v>
      </c>
      <c r="B291" s="10"/>
      <c r="C291" s="12" t="str">
        <f ca="1">INDIRECT(ADDRESS(4+MOD(13-D276+2*$E$2+1,2*$E$2+1),3))</f>
        <v>Player 1</v>
      </c>
      <c r="D291" s="10" t="str">
        <f ca="1">INDIRECT(ADDRESS(4+MOD(15-D276+2*$E$2+1,2*$E$2+1),3))</f>
        <v>Player 3</v>
      </c>
      <c r="E291" s="10"/>
      <c r="F291" s="13"/>
    </row>
    <row r="292" spans="1:6" s="6" customFormat="1" ht="24.75" customHeight="1">
      <c r="A292" s="14"/>
      <c r="B292" s="14"/>
      <c r="C292" s="15" t="str">
        <f ca="1">INDIRECT(ADDRESS(4+MOD(14-D276+2*$E$2+1,2*$E$2+1),3))</f>
        <v>Player 2</v>
      </c>
      <c r="D292" s="14" t="s">
        <v>6</v>
      </c>
      <c r="E292" s="14"/>
      <c r="F292" s="16"/>
    </row>
    <row r="293" s="6" customFormat="1" ht="24.75" customHeight="1">
      <c r="F293" s="7"/>
    </row>
    <row r="294" s="6" customFormat="1" ht="24.75" customHeight="1">
      <c r="F294" s="7"/>
    </row>
    <row r="295" spans="1:6" s="6" customFormat="1" ht="24.75" customHeight="1">
      <c r="A295" s="6" t="s">
        <v>9</v>
      </c>
      <c r="F295" s="7"/>
    </row>
    <row r="296" spans="3:6" s="6" customFormat="1" ht="24.75" customHeight="1">
      <c r="C296" s="8" t="s">
        <v>44</v>
      </c>
      <c r="D296" s="9">
        <v>14</v>
      </c>
      <c r="F296" s="7"/>
    </row>
    <row r="297" s="6" customFormat="1" ht="24.75" customHeight="1">
      <c r="F297" s="7"/>
    </row>
    <row r="298" spans="1:6" s="6" customFormat="1" ht="24.75" customHeight="1">
      <c r="A298" s="10" t="s">
        <v>5</v>
      </c>
      <c r="B298" s="11" t="s">
        <v>3</v>
      </c>
      <c r="C298" s="12" t="s">
        <v>11</v>
      </c>
      <c r="D298" s="10" t="s">
        <v>10</v>
      </c>
      <c r="E298" s="11" t="s">
        <v>3</v>
      </c>
      <c r="F298" s="13" t="s">
        <v>4</v>
      </c>
    </row>
    <row r="299" spans="1:6" s="6" customFormat="1" ht="24.75" customHeight="1">
      <c r="A299" s="10">
        <v>1</v>
      </c>
      <c r="B299" s="10"/>
      <c r="C299" s="12" t="str">
        <f ca="1">INDIRECT(ADDRESS(4+MOD(1-D296+2*$E$2+1,2*$E$2+1),3))</f>
        <v>Player 15</v>
      </c>
      <c r="D299" s="10" t="str">
        <f ca="1">INDIRECT(ADDRESS(4+MOD(27-D296+2*$E$2+1,2*$E$2+1),3))</f>
        <v>Player 14</v>
      </c>
      <c r="E299" s="10"/>
      <c r="F299" s="13"/>
    </row>
    <row r="300" spans="1:6" s="6" customFormat="1" ht="24.75" customHeight="1">
      <c r="A300" s="10">
        <v>2</v>
      </c>
      <c r="B300" s="10"/>
      <c r="C300" s="12" t="str">
        <f ca="1">INDIRECT(ADDRESS(4+MOD(2-D296+2*$E$2+1,2*$E$2+1),3))</f>
        <v>Player 16</v>
      </c>
      <c r="D300" s="10" t="str">
        <f ca="1">INDIRECT(ADDRESS(4+MOD(26-D296+2*$E$2+1,2*$E$2+1),3))</f>
        <v>Player 13</v>
      </c>
      <c r="E300" s="10"/>
      <c r="F300" s="13"/>
    </row>
    <row r="301" spans="1:6" s="6" customFormat="1" ht="24.75" customHeight="1">
      <c r="A301" s="10">
        <v>3</v>
      </c>
      <c r="B301" s="10"/>
      <c r="C301" s="12" t="str">
        <f ca="1">INDIRECT(ADDRESS(4+MOD(3-D296+2*$E$2+1,2*$E$2+1),3))</f>
        <v>Player 17</v>
      </c>
      <c r="D301" s="10" t="str">
        <f ca="1">INDIRECT(ADDRESS(4+MOD(25-D296+2*$E$2+1,2*$E$2+1),3))</f>
        <v>Player 12</v>
      </c>
      <c r="E301" s="10"/>
      <c r="F301" s="13"/>
    </row>
    <row r="302" spans="1:6" s="6" customFormat="1" ht="24.75" customHeight="1">
      <c r="A302" s="10">
        <v>4</v>
      </c>
      <c r="B302" s="10"/>
      <c r="C302" s="12" t="str">
        <f ca="1">INDIRECT(ADDRESS(4+MOD(4-D296+2*$E$2+1,2*$E$2+1),3))</f>
        <v>Player 18</v>
      </c>
      <c r="D302" s="10" t="str">
        <f ca="1">INDIRECT(ADDRESS(4+MOD(24-D296+2*$E$2+1,2*$E$2+1),3))</f>
        <v>Player 11</v>
      </c>
      <c r="E302" s="10"/>
      <c r="F302" s="13"/>
    </row>
    <row r="303" spans="1:6" s="6" customFormat="1" ht="24.75" customHeight="1">
      <c r="A303" s="10">
        <v>5</v>
      </c>
      <c r="B303" s="10"/>
      <c r="C303" s="12" t="str">
        <f ca="1">INDIRECT(ADDRESS(4+MOD(5-D296+2*$E$2+1,2*$E$2+1),3))</f>
        <v>Player 19</v>
      </c>
      <c r="D303" s="10" t="str">
        <f ca="1">INDIRECT(ADDRESS(4+MOD(23-D296+2*$E$2+1,2*$E$2+1),3))</f>
        <v>Player 10</v>
      </c>
      <c r="E303" s="10"/>
      <c r="F303" s="13"/>
    </row>
    <row r="304" spans="1:6" s="6" customFormat="1" ht="24.75" customHeight="1">
      <c r="A304" s="10">
        <v>6</v>
      </c>
      <c r="B304" s="10"/>
      <c r="C304" s="12" t="str">
        <f ca="1">INDIRECT(ADDRESS(4+MOD(6-D296+2*$E$2+1,2*$E$2+1),3))</f>
        <v>Player 20</v>
      </c>
      <c r="D304" s="10" t="str">
        <f ca="1">INDIRECT(ADDRESS(4+MOD(22-D296+2*$E$2+1,2*$E$2+1),3))</f>
        <v>Player 9</v>
      </c>
      <c r="E304" s="10"/>
      <c r="F304" s="13"/>
    </row>
    <row r="305" spans="1:6" s="6" customFormat="1" ht="24.75" customHeight="1">
      <c r="A305" s="10">
        <v>7</v>
      </c>
      <c r="B305" s="10"/>
      <c r="C305" s="12" t="str">
        <f ca="1">INDIRECT(ADDRESS(4+MOD(7-D296+2*$E$2+1,2*$E$2+1),3))</f>
        <v>Player 21</v>
      </c>
      <c r="D305" s="10" t="str">
        <f ca="1">INDIRECT(ADDRESS(4+MOD(21-D296+2*$E$2+1,2*$E$2+1),3))</f>
        <v>Player 8</v>
      </c>
      <c r="E305" s="10"/>
      <c r="F305" s="13"/>
    </row>
    <row r="306" spans="1:6" s="6" customFormat="1" ht="24.75" customHeight="1">
      <c r="A306" s="10">
        <v>8</v>
      </c>
      <c r="B306" s="10"/>
      <c r="C306" s="12" t="str">
        <f ca="1">INDIRECT(ADDRESS(4+MOD(8-D296+2*$E$2+1,2*$E$2+1),3))</f>
        <v>Player 22</v>
      </c>
      <c r="D306" s="10" t="str">
        <f ca="1">INDIRECT(ADDRESS(4+MOD(20-D296+2*$E$2+1,2*$E$2+1),3))</f>
        <v>Player 7</v>
      </c>
      <c r="E306" s="10"/>
      <c r="F306" s="13"/>
    </row>
    <row r="307" spans="1:6" s="6" customFormat="1" ht="24.75" customHeight="1">
      <c r="A307" s="10">
        <v>9</v>
      </c>
      <c r="B307" s="10"/>
      <c r="C307" s="12" t="str">
        <f ca="1">INDIRECT(ADDRESS(4+MOD(9-D296+2*$E$2+1,2*$E$2+1),3))</f>
        <v>Player 23</v>
      </c>
      <c r="D307" s="10" t="str">
        <f ca="1">INDIRECT(ADDRESS(4+MOD(19-D296+2*$E$2+1,2*$E$2+1),3))</f>
        <v>Player 6</v>
      </c>
      <c r="E307" s="10"/>
      <c r="F307" s="13"/>
    </row>
    <row r="308" spans="1:6" s="6" customFormat="1" ht="24.75" customHeight="1">
      <c r="A308" s="10">
        <v>10</v>
      </c>
      <c r="B308" s="10"/>
      <c r="C308" s="12" t="str">
        <f ca="1">INDIRECT(ADDRESS(4+MOD(10-D296+2*$E$2+1,2*$E$2+1),3))</f>
        <v>Player 24</v>
      </c>
      <c r="D308" s="10" t="str">
        <f ca="1">INDIRECT(ADDRESS(4+MOD(18-D296+2*$E$2+1,2*$E$2+1),3))</f>
        <v>Player 5</v>
      </c>
      <c r="E308" s="10"/>
      <c r="F308" s="13"/>
    </row>
    <row r="309" spans="1:6" s="6" customFormat="1" ht="24.75" customHeight="1">
      <c r="A309" s="10">
        <v>11</v>
      </c>
      <c r="B309" s="10"/>
      <c r="C309" s="12" t="str">
        <f ca="1">INDIRECT(ADDRESS(4+MOD(11-D296+2*$E$2+1,2*$E$2+1),3))</f>
        <v>Player 25</v>
      </c>
      <c r="D309" s="10" t="str">
        <f ca="1">INDIRECT(ADDRESS(4+MOD(17-D296+2*$E$2+1,2*$E$2+1),3))</f>
        <v>Player 4</v>
      </c>
      <c r="E309" s="10"/>
      <c r="F309" s="13"/>
    </row>
    <row r="310" spans="1:6" s="6" customFormat="1" ht="24.75" customHeight="1">
      <c r="A310" s="10">
        <v>12</v>
      </c>
      <c r="B310" s="10"/>
      <c r="C310" s="12" t="str">
        <f ca="1">INDIRECT(ADDRESS(4+MOD(12-D296+2*$E$2+1,2*$E$2+1),3))</f>
        <v>Player 26</v>
      </c>
      <c r="D310" s="10" t="str">
        <f ca="1">INDIRECT(ADDRESS(4+MOD(16-D296+2*$E$2+1,2*$E$2+1),3))</f>
        <v>Player 3</v>
      </c>
      <c r="E310" s="10"/>
      <c r="F310" s="13"/>
    </row>
    <row r="311" spans="1:6" s="6" customFormat="1" ht="24.75" customHeight="1">
      <c r="A311" s="10">
        <v>13</v>
      </c>
      <c r="B311" s="10"/>
      <c r="C311" s="12" t="str">
        <f ca="1">INDIRECT(ADDRESS(4+MOD(13-D296+2*$E$2+1,2*$E$2+1),3))</f>
        <v>Player 27 or Rest</v>
      </c>
      <c r="D311" s="10" t="str">
        <f ca="1">INDIRECT(ADDRESS(4+MOD(15-D296+2*$E$2+1,2*$E$2+1),3))</f>
        <v>Player 2</v>
      </c>
      <c r="E311" s="10"/>
      <c r="F311" s="13"/>
    </row>
    <row r="312" spans="1:6" s="6" customFormat="1" ht="24.75" customHeight="1">
      <c r="A312" s="14"/>
      <c r="B312" s="14"/>
      <c r="C312" s="15" t="str">
        <f ca="1">INDIRECT(ADDRESS(4+MOD(14-D296+2*$E$2+1,2*$E$2+1),3))</f>
        <v>Player 1</v>
      </c>
      <c r="D312" s="14" t="s">
        <v>6</v>
      </c>
      <c r="E312" s="14"/>
      <c r="F312" s="16"/>
    </row>
    <row r="313" s="6" customFormat="1" ht="24.75" customHeight="1">
      <c r="F313" s="7"/>
    </row>
    <row r="314" s="6" customFormat="1" ht="24.75" customHeight="1">
      <c r="F314" s="7"/>
    </row>
    <row r="315" spans="1:6" s="6" customFormat="1" ht="24.75" customHeight="1">
      <c r="A315" s="6" t="s">
        <v>9</v>
      </c>
      <c r="F315" s="7"/>
    </row>
    <row r="316" spans="3:6" s="6" customFormat="1" ht="24.75" customHeight="1">
      <c r="C316" s="8" t="s">
        <v>44</v>
      </c>
      <c r="D316" s="9">
        <v>15</v>
      </c>
      <c r="F316" s="7"/>
    </row>
    <row r="317" s="6" customFormat="1" ht="24.75" customHeight="1">
      <c r="F317" s="7"/>
    </row>
    <row r="318" spans="1:6" s="6" customFormat="1" ht="24.75" customHeight="1">
      <c r="A318" s="10" t="s">
        <v>5</v>
      </c>
      <c r="B318" s="11" t="s">
        <v>3</v>
      </c>
      <c r="C318" s="12" t="s">
        <v>11</v>
      </c>
      <c r="D318" s="10" t="s">
        <v>10</v>
      </c>
      <c r="E318" s="11" t="s">
        <v>3</v>
      </c>
      <c r="F318" s="13" t="s">
        <v>4</v>
      </c>
    </row>
    <row r="319" spans="1:6" s="6" customFormat="1" ht="24.75" customHeight="1">
      <c r="A319" s="10">
        <v>1</v>
      </c>
      <c r="B319" s="10"/>
      <c r="C319" s="12" t="str">
        <f ca="1">INDIRECT(ADDRESS(4+MOD(1-D316+2*$E$2+1,2*$E$2+1),3))</f>
        <v>Player 14</v>
      </c>
      <c r="D319" s="10" t="str">
        <f ca="1">INDIRECT(ADDRESS(4+MOD(27-D316+2*$E$2+1,2*$E$2+1),3))</f>
        <v>Player 13</v>
      </c>
      <c r="E319" s="10"/>
      <c r="F319" s="13"/>
    </row>
    <row r="320" spans="1:6" s="6" customFormat="1" ht="24.75" customHeight="1">
      <c r="A320" s="10">
        <v>2</v>
      </c>
      <c r="B320" s="10"/>
      <c r="C320" s="12" t="str">
        <f ca="1">INDIRECT(ADDRESS(4+MOD(2-D316+2*$E$2+1,2*$E$2+1),3))</f>
        <v>Player 15</v>
      </c>
      <c r="D320" s="10" t="str">
        <f ca="1">INDIRECT(ADDRESS(4+MOD(26-D316+2*$E$2+1,2*$E$2+1),3))</f>
        <v>Player 12</v>
      </c>
      <c r="E320" s="10"/>
      <c r="F320" s="13"/>
    </row>
    <row r="321" spans="1:6" s="6" customFormat="1" ht="24.75" customHeight="1">
      <c r="A321" s="10">
        <v>3</v>
      </c>
      <c r="B321" s="10"/>
      <c r="C321" s="12" t="str">
        <f ca="1">INDIRECT(ADDRESS(4+MOD(3-D316+2*$E$2+1,2*$E$2+1),3))</f>
        <v>Player 16</v>
      </c>
      <c r="D321" s="10" t="str">
        <f ca="1">INDIRECT(ADDRESS(4+MOD(25-D316+2*$E$2+1,2*$E$2+1),3))</f>
        <v>Player 11</v>
      </c>
      <c r="E321" s="10"/>
      <c r="F321" s="13"/>
    </row>
    <row r="322" spans="1:6" s="6" customFormat="1" ht="24.75" customHeight="1">
      <c r="A322" s="10">
        <v>4</v>
      </c>
      <c r="B322" s="10"/>
      <c r="C322" s="12" t="str">
        <f ca="1">INDIRECT(ADDRESS(4+MOD(4-D316+2*$E$2+1,2*$E$2+1),3))</f>
        <v>Player 17</v>
      </c>
      <c r="D322" s="10" t="str">
        <f ca="1">INDIRECT(ADDRESS(4+MOD(24-D316+2*$E$2+1,2*$E$2+1),3))</f>
        <v>Player 10</v>
      </c>
      <c r="E322" s="10"/>
      <c r="F322" s="13"/>
    </row>
    <row r="323" spans="1:6" s="6" customFormat="1" ht="24.75" customHeight="1">
      <c r="A323" s="10">
        <v>5</v>
      </c>
      <c r="B323" s="10"/>
      <c r="C323" s="12" t="str">
        <f ca="1">INDIRECT(ADDRESS(4+MOD(5-D316+2*$E$2+1,2*$E$2+1),3))</f>
        <v>Player 18</v>
      </c>
      <c r="D323" s="10" t="str">
        <f ca="1">INDIRECT(ADDRESS(4+MOD(23-D316+2*$E$2+1,2*$E$2+1),3))</f>
        <v>Player 9</v>
      </c>
      <c r="E323" s="10"/>
      <c r="F323" s="13"/>
    </row>
    <row r="324" spans="1:6" s="6" customFormat="1" ht="24.75" customHeight="1">
      <c r="A324" s="10">
        <v>6</v>
      </c>
      <c r="B324" s="10"/>
      <c r="C324" s="12" t="str">
        <f ca="1">INDIRECT(ADDRESS(4+MOD(6-D316+2*$E$2+1,2*$E$2+1),3))</f>
        <v>Player 19</v>
      </c>
      <c r="D324" s="10" t="str">
        <f ca="1">INDIRECT(ADDRESS(4+MOD(22-D316+2*$E$2+1,2*$E$2+1),3))</f>
        <v>Player 8</v>
      </c>
      <c r="E324" s="10"/>
      <c r="F324" s="13"/>
    </row>
    <row r="325" spans="1:6" s="6" customFormat="1" ht="24.75" customHeight="1">
      <c r="A325" s="10">
        <v>7</v>
      </c>
      <c r="B325" s="10"/>
      <c r="C325" s="12" t="str">
        <f ca="1">INDIRECT(ADDRESS(4+MOD(7-D316+2*$E$2+1,2*$E$2+1),3))</f>
        <v>Player 20</v>
      </c>
      <c r="D325" s="10" t="str">
        <f ca="1">INDIRECT(ADDRESS(4+MOD(21-D316+2*$E$2+1,2*$E$2+1),3))</f>
        <v>Player 7</v>
      </c>
      <c r="E325" s="10"/>
      <c r="F325" s="13"/>
    </row>
    <row r="326" spans="1:6" s="6" customFormat="1" ht="24.75" customHeight="1">
      <c r="A326" s="10">
        <v>8</v>
      </c>
      <c r="B326" s="10"/>
      <c r="C326" s="12" t="str">
        <f ca="1">INDIRECT(ADDRESS(4+MOD(8-D316+2*$E$2+1,2*$E$2+1),3))</f>
        <v>Player 21</v>
      </c>
      <c r="D326" s="10" t="str">
        <f ca="1">INDIRECT(ADDRESS(4+MOD(20-D316+2*$E$2+1,2*$E$2+1),3))</f>
        <v>Player 6</v>
      </c>
      <c r="E326" s="10"/>
      <c r="F326" s="13"/>
    </row>
    <row r="327" spans="1:6" s="6" customFormat="1" ht="24.75" customHeight="1">
      <c r="A327" s="10">
        <v>9</v>
      </c>
      <c r="B327" s="10"/>
      <c r="C327" s="12" t="str">
        <f ca="1">INDIRECT(ADDRESS(4+MOD(9-D316+2*$E$2+1,2*$E$2+1),3))</f>
        <v>Player 22</v>
      </c>
      <c r="D327" s="10" t="str">
        <f ca="1">INDIRECT(ADDRESS(4+MOD(19-D316+2*$E$2+1,2*$E$2+1),3))</f>
        <v>Player 5</v>
      </c>
      <c r="E327" s="10"/>
      <c r="F327" s="13"/>
    </row>
    <row r="328" spans="1:6" s="6" customFormat="1" ht="24.75" customHeight="1">
      <c r="A328" s="10">
        <v>10</v>
      </c>
      <c r="B328" s="10"/>
      <c r="C328" s="12" t="str">
        <f ca="1">INDIRECT(ADDRESS(4+MOD(10-D316+2*$E$2+1,2*$E$2+1),3))</f>
        <v>Player 23</v>
      </c>
      <c r="D328" s="10" t="str">
        <f ca="1">INDIRECT(ADDRESS(4+MOD(18-D316+2*$E$2+1,2*$E$2+1),3))</f>
        <v>Player 4</v>
      </c>
      <c r="E328" s="10"/>
      <c r="F328" s="13"/>
    </row>
    <row r="329" spans="1:6" s="6" customFormat="1" ht="24.75" customHeight="1">
      <c r="A329" s="10">
        <v>11</v>
      </c>
      <c r="B329" s="10"/>
      <c r="C329" s="12" t="str">
        <f ca="1">INDIRECT(ADDRESS(4+MOD(11-D316+2*$E$2+1,2*$E$2+1),3))</f>
        <v>Player 24</v>
      </c>
      <c r="D329" s="10" t="str">
        <f ca="1">INDIRECT(ADDRESS(4+MOD(17-D316+2*$E$2+1,2*$E$2+1),3))</f>
        <v>Player 3</v>
      </c>
      <c r="E329" s="10"/>
      <c r="F329" s="13"/>
    </row>
    <row r="330" spans="1:6" s="6" customFormat="1" ht="24.75" customHeight="1">
      <c r="A330" s="10">
        <v>12</v>
      </c>
      <c r="B330" s="10"/>
      <c r="C330" s="12" t="str">
        <f ca="1">INDIRECT(ADDRESS(4+MOD(12-D316+2*$E$2+1,2*$E$2+1),3))</f>
        <v>Player 25</v>
      </c>
      <c r="D330" s="10" t="str">
        <f ca="1">INDIRECT(ADDRESS(4+MOD(16-D316+2*$E$2+1,2*$E$2+1),3))</f>
        <v>Player 2</v>
      </c>
      <c r="E330" s="10"/>
      <c r="F330" s="13"/>
    </row>
    <row r="331" spans="1:6" s="6" customFormat="1" ht="24.75" customHeight="1">
      <c r="A331" s="10">
        <v>13</v>
      </c>
      <c r="B331" s="10"/>
      <c r="C331" s="12" t="str">
        <f ca="1">INDIRECT(ADDRESS(4+MOD(13-D316+2*$E$2+1,2*$E$2+1),3))</f>
        <v>Player 26</v>
      </c>
      <c r="D331" s="10" t="str">
        <f ca="1">INDIRECT(ADDRESS(4+MOD(15-D316+2*$E$2+1,2*$E$2+1),3))</f>
        <v>Player 1</v>
      </c>
      <c r="E331" s="10"/>
      <c r="F331" s="13"/>
    </row>
    <row r="332" spans="1:6" s="6" customFormat="1" ht="24.75" customHeight="1">
      <c r="A332" s="14"/>
      <c r="B332" s="14"/>
      <c r="C332" s="15" t="str">
        <f ca="1">INDIRECT(ADDRESS(4+MOD(14-D316+2*$E$2+1,2*$E$2+1),3))</f>
        <v>Player 27 or Rest</v>
      </c>
      <c r="D332" s="14" t="s">
        <v>6</v>
      </c>
      <c r="E332" s="14"/>
      <c r="F332" s="16"/>
    </row>
    <row r="333" s="6" customFormat="1" ht="24.75" customHeight="1">
      <c r="F333" s="7"/>
    </row>
    <row r="334" s="6" customFormat="1" ht="24.75" customHeight="1">
      <c r="F334" s="7"/>
    </row>
    <row r="335" spans="1:6" s="6" customFormat="1" ht="24.75" customHeight="1">
      <c r="A335" s="6" t="s">
        <v>9</v>
      </c>
      <c r="F335" s="7"/>
    </row>
    <row r="336" spans="3:6" s="6" customFormat="1" ht="24.75" customHeight="1">
      <c r="C336" s="8" t="s">
        <v>44</v>
      </c>
      <c r="D336" s="9">
        <v>16</v>
      </c>
      <c r="F336" s="7"/>
    </row>
    <row r="337" s="6" customFormat="1" ht="24.75" customHeight="1">
      <c r="F337" s="7"/>
    </row>
    <row r="338" spans="1:6" s="6" customFormat="1" ht="24.75" customHeight="1">
      <c r="A338" s="10" t="s">
        <v>5</v>
      </c>
      <c r="B338" s="11" t="s">
        <v>3</v>
      </c>
      <c r="C338" s="12" t="s">
        <v>11</v>
      </c>
      <c r="D338" s="10" t="s">
        <v>10</v>
      </c>
      <c r="E338" s="11" t="s">
        <v>3</v>
      </c>
      <c r="F338" s="13" t="s">
        <v>4</v>
      </c>
    </row>
    <row r="339" spans="1:6" s="6" customFormat="1" ht="24.75" customHeight="1">
      <c r="A339" s="10">
        <v>1</v>
      </c>
      <c r="B339" s="10"/>
      <c r="C339" s="12" t="str">
        <f ca="1">INDIRECT(ADDRESS(4+MOD(1-D336+2*$E$2+1,2*$E$2+1),3))</f>
        <v>Player 13</v>
      </c>
      <c r="D339" s="10" t="str">
        <f ca="1">INDIRECT(ADDRESS(4+MOD(27-D336+2*$E$2+1,2*$E$2+1),3))</f>
        <v>Player 12</v>
      </c>
      <c r="E339" s="10"/>
      <c r="F339" s="13"/>
    </row>
    <row r="340" spans="1:6" s="6" customFormat="1" ht="24.75" customHeight="1">
      <c r="A340" s="10">
        <v>2</v>
      </c>
      <c r="B340" s="10"/>
      <c r="C340" s="12" t="str">
        <f ca="1">INDIRECT(ADDRESS(4+MOD(2-D336+2*$E$2+1,2*$E$2+1),3))</f>
        <v>Player 14</v>
      </c>
      <c r="D340" s="10" t="str">
        <f ca="1">INDIRECT(ADDRESS(4+MOD(26-D336+2*$E$2+1,2*$E$2+1),3))</f>
        <v>Player 11</v>
      </c>
      <c r="E340" s="10"/>
      <c r="F340" s="13"/>
    </row>
    <row r="341" spans="1:6" s="6" customFormat="1" ht="24.75" customHeight="1">
      <c r="A341" s="10">
        <v>3</v>
      </c>
      <c r="B341" s="10"/>
      <c r="C341" s="12" t="str">
        <f ca="1">INDIRECT(ADDRESS(4+MOD(3-D336+2*$E$2+1,2*$E$2+1),3))</f>
        <v>Player 15</v>
      </c>
      <c r="D341" s="10" t="str">
        <f ca="1">INDIRECT(ADDRESS(4+MOD(25-D336+2*$E$2+1,2*$E$2+1),3))</f>
        <v>Player 10</v>
      </c>
      <c r="E341" s="10"/>
      <c r="F341" s="13"/>
    </row>
    <row r="342" spans="1:6" s="6" customFormat="1" ht="24.75" customHeight="1">
      <c r="A342" s="10">
        <v>4</v>
      </c>
      <c r="B342" s="10"/>
      <c r="C342" s="12" t="str">
        <f ca="1">INDIRECT(ADDRESS(4+MOD(4-D336+2*$E$2+1,2*$E$2+1),3))</f>
        <v>Player 16</v>
      </c>
      <c r="D342" s="10" t="str">
        <f ca="1">INDIRECT(ADDRESS(4+MOD(24-D336+2*$E$2+1,2*$E$2+1),3))</f>
        <v>Player 9</v>
      </c>
      <c r="E342" s="10"/>
      <c r="F342" s="13"/>
    </row>
    <row r="343" spans="1:6" s="6" customFormat="1" ht="24.75" customHeight="1">
      <c r="A343" s="10">
        <v>5</v>
      </c>
      <c r="B343" s="10"/>
      <c r="C343" s="12" t="str">
        <f ca="1">INDIRECT(ADDRESS(4+MOD(5-D336+2*$E$2+1,2*$E$2+1),3))</f>
        <v>Player 17</v>
      </c>
      <c r="D343" s="10" t="str">
        <f ca="1">INDIRECT(ADDRESS(4+MOD(23-D336+2*$E$2+1,2*$E$2+1),3))</f>
        <v>Player 8</v>
      </c>
      <c r="E343" s="10"/>
      <c r="F343" s="13"/>
    </row>
    <row r="344" spans="1:6" s="6" customFormat="1" ht="24.75" customHeight="1">
      <c r="A344" s="10">
        <v>6</v>
      </c>
      <c r="B344" s="10"/>
      <c r="C344" s="12" t="str">
        <f ca="1">INDIRECT(ADDRESS(4+MOD(6-D336+2*$E$2+1,2*$E$2+1),3))</f>
        <v>Player 18</v>
      </c>
      <c r="D344" s="10" t="str">
        <f ca="1">INDIRECT(ADDRESS(4+MOD(22-D336+2*$E$2+1,2*$E$2+1),3))</f>
        <v>Player 7</v>
      </c>
      <c r="E344" s="10"/>
      <c r="F344" s="13"/>
    </row>
    <row r="345" spans="1:6" s="6" customFormat="1" ht="24.75" customHeight="1">
      <c r="A345" s="10">
        <v>7</v>
      </c>
      <c r="B345" s="10"/>
      <c r="C345" s="12" t="str">
        <f ca="1">INDIRECT(ADDRESS(4+MOD(7-D336+2*$E$2+1,2*$E$2+1),3))</f>
        <v>Player 19</v>
      </c>
      <c r="D345" s="10" t="str">
        <f ca="1">INDIRECT(ADDRESS(4+MOD(21-D336+2*$E$2+1,2*$E$2+1),3))</f>
        <v>Player 6</v>
      </c>
      <c r="E345" s="10"/>
      <c r="F345" s="13"/>
    </row>
    <row r="346" spans="1:6" s="6" customFormat="1" ht="24.75" customHeight="1">
      <c r="A346" s="10">
        <v>8</v>
      </c>
      <c r="B346" s="10"/>
      <c r="C346" s="12" t="str">
        <f ca="1">INDIRECT(ADDRESS(4+MOD(8-D336+2*$E$2+1,2*$E$2+1),3))</f>
        <v>Player 20</v>
      </c>
      <c r="D346" s="10" t="str">
        <f ca="1">INDIRECT(ADDRESS(4+MOD(20-D336+2*$E$2+1,2*$E$2+1),3))</f>
        <v>Player 5</v>
      </c>
      <c r="E346" s="10"/>
      <c r="F346" s="13"/>
    </row>
    <row r="347" spans="1:6" s="6" customFormat="1" ht="24.75" customHeight="1">
      <c r="A347" s="10">
        <v>9</v>
      </c>
      <c r="B347" s="10"/>
      <c r="C347" s="12" t="str">
        <f ca="1">INDIRECT(ADDRESS(4+MOD(9-D336+2*$E$2+1,2*$E$2+1),3))</f>
        <v>Player 21</v>
      </c>
      <c r="D347" s="10" t="str">
        <f ca="1">INDIRECT(ADDRESS(4+MOD(19-D336+2*$E$2+1,2*$E$2+1),3))</f>
        <v>Player 4</v>
      </c>
      <c r="E347" s="10"/>
      <c r="F347" s="13"/>
    </row>
    <row r="348" spans="1:6" s="6" customFormat="1" ht="24.75" customHeight="1">
      <c r="A348" s="10">
        <v>10</v>
      </c>
      <c r="B348" s="10"/>
      <c r="C348" s="12" t="str">
        <f ca="1">INDIRECT(ADDRESS(4+MOD(10-D336+2*$E$2+1,2*$E$2+1),3))</f>
        <v>Player 22</v>
      </c>
      <c r="D348" s="10" t="str">
        <f ca="1">INDIRECT(ADDRESS(4+MOD(18-D336+2*$E$2+1,2*$E$2+1),3))</f>
        <v>Player 3</v>
      </c>
      <c r="E348" s="10"/>
      <c r="F348" s="13"/>
    </row>
    <row r="349" spans="1:6" s="6" customFormat="1" ht="24.75" customHeight="1">
      <c r="A349" s="10">
        <v>11</v>
      </c>
      <c r="B349" s="10"/>
      <c r="C349" s="12" t="str">
        <f ca="1">INDIRECT(ADDRESS(4+MOD(11-D336+2*$E$2+1,2*$E$2+1),3))</f>
        <v>Player 23</v>
      </c>
      <c r="D349" s="10" t="str">
        <f ca="1">INDIRECT(ADDRESS(4+MOD(17-D336+2*$E$2+1,2*$E$2+1),3))</f>
        <v>Player 2</v>
      </c>
      <c r="E349" s="10"/>
      <c r="F349" s="13"/>
    </row>
    <row r="350" spans="1:6" s="6" customFormat="1" ht="24.75" customHeight="1">
      <c r="A350" s="10">
        <v>12</v>
      </c>
      <c r="B350" s="10"/>
      <c r="C350" s="12" t="str">
        <f ca="1">INDIRECT(ADDRESS(4+MOD(12-D336+2*$E$2+1,2*$E$2+1),3))</f>
        <v>Player 24</v>
      </c>
      <c r="D350" s="10" t="str">
        <f ca="1">INDIRECT(ADDRESS(4+MOD(16-D336+2*$E$2+1,2*$E$2+1),3))</f>
        <v>Player 1</v>
      </c>
      <c r="E350" s="10"/>
      <c r="F350" s="13"/>
    </row>
    <row r="351" spans="1:6" s="6" customFormat="1" ht="24.75" customHeight="1">
      <c r="A351" s="10">
        <v>13</v>
      </c>
      <c r="B351" s="10"/>
      <c r="C351" s="12" t="str">
        <f ca="1">INDIRECT(ADDRESS(4+MOD(13-D336+2*$E$2+1,2*$E$2+1),3))</f>
        <v>Player 25</v>
      </c>
      <c r="D351" s="10" t="str">
        <f ca="1">INDIRECT(ADDRESS(4+MOD(15-D336+2*$E$2+1,2*$E$2+1),3))</f>
        <v>Player 27 or Rest</v>
      </c>
      <c r="E351" s="10"/>
      <c r="F351" s="13"/>
    </row>
    <row r="352" spans="1:6" s="6" customFormat="1" ht="24.75" customHeight="1">
      <c r="A352" s="14"/>
      <c r="B352" s="14"/>
      <c r="C352" s="15" t="str">
        <f ca="1">INDIRECT(ADDRESS(4+MOD(14-D336+2*$E$2+1,2*$E$2+1),3))</f>
        <v>Player 26</v>
      </c>
      <c r="D352" s="14" t="s">
        <v>6</v>
      </c>
      <c r="E352" s="14"/>
      <c r="F352" s="16"/>
    </row>
    <row r="353" s="6" customFormat="1" ht="24.75" customHeight="1">
      <c r="F353" s="7"/>
    </row>
    <row r="354" s="6" customFormat="1" ht="24.75" customHeight="1">
      <c r="F354" s="7"/>
    </row>
    <row r="355" spans="1:6" s="6" customFormat="1" ht="24.75" customHeight="1">
      <c r="A355" s="6" t="s">
        <v>9</v>
      </c>
      <c r="F355" s="7"/>
    </row>
    <row r="356" spans="3:6" s="6" customFormat="1" ht="24.75" customHeight="1">
      <c r="C356" s="8" t="s">
        <v>44</v>
      </c>
      <c r="D356" s="9">
        <v>17</v>
      </c>
      <c r="F356" s="7"/>
    </row>
    <row r="357" s="6" customFormat="1" ht="24.75" customHeight="1">
      <c r="F357" s="7"/>
    </row>
    <row r="358" spans="1:6" s="6" customFormat="1" ht="24.75" customHeight="1">
      <c r="A358" s="10" t="s">
        <v>5</v>
      </c>
      <c r="B358" s="11" t="s">
        <v>3</v>
      </c>
      <c r="C358" s="12" t="s">
        <v>11</v>
      </c>
      <c r="D358" s="10" t="s">
        <v>10</v>
      </c>
      <c r="E358" s="11" t="s">
        <v>3</v>
      </c>
      <c r="F358" s="13" t="s">
        <v>4</v>
      </c>
    </row>
    <row r="359" spans="1:6" s="6" customFormat="1" ht="24.75" customHeight="1">
      <c r="A359" s="10">
        <v>1</v>
      </c>
      <c r="B359" s="10"/>
      <c r="C359" s="12" t="str">
        <f ca="1">INDIRECT(ADDRESS(4+MOD(1-D356+2*$E$2+1,2*$E$2+1),3))</f>
        <v>Player 12</v>
      </c>
      <c r="D359" s="10" t="str">
        <f ca="1">INDIRECT(ADDRESS(4+MOD(27-D356+2*$E$2+1,2*$E$2+1),3))</f>
        <v>Player 11</v>
      </c>
      <c r="E359" s="10"/>
      <c r="F359" s="13"/>
    </row>
    <row r="360" spans="1:6" s="6" customFormat="1" ht="24.75" customHeight="1">
      <c r="A360" s="10">
        <v>2</v>
      </c>
      <c r="B360" s="10"/>
      <c r="C360" s="12" t="str">
        <f ca="1">INDIRECT(ADDRESS(4+MOD(2-D356+2*$E$2+1,2*$E$2+1),3))</f>
        <v>Player 13</v>
      </c>
      <c r="D360" s="10" t="str">
        <f ca="1">INDIRECT(ADDRESS(4+MOD(26-D356+2*$E$2+1,2*$E$2+1),3))</f>
        <v>Player 10</v>
      </c>
      <c r="E360" s="10"/>
      <c r="F360" s="13"/>
    </row>
    <row r="361" spans="1:6" s="6" customFormat="1" ht="24.75" customHeight="1">
      <c r="A361" s="10">
        <v>3</v>
      </c>
      <c r="B361" s="10"/>
      <c r="C361" s="12" t="str">
        <f ca="1">INDIRECT(ADDRESS(4+MOD(3-D356+2*$E$2+1,2*$E$2+1),3))</f>
        <v>Player 14</v>
      </c>
      <c r="D361" s="10" t="str">
        <f ca="1">INDIRECT(ADDRESS(4+MOD(25-D356+2*$E$2+1,2*$E$2+1),3))</f>
        <v>Player 9</v>
      </c>
      <c r="E361" s="10"/>
      <c r="F361" s="13"/>
    </row>
    <row r="362" spans="1:6" s="6" customFormat="1" ht="24.75" customHeight="1">
      <c r="A362" s="10">
        <v>4</v>
      </c>
      <c r="B362" s="10"/>
      <c r="C362" s="12" t="str">
        <f ca="1">INDIRECT(ADDRESS(4+MOD(4-D356+2*$E$2+1,2*$E$2+1),3))</f>
        <v>Player 15</v>
      </c>
      <c r="D362" s="10" t="str">
        <f ca="1">INDIRECT(ADDRESS(4+MOD(24-D356+2*$E$2+1,2*$E$2+1),3))</f>
        <v>Player 8</v>
      </c>
      <c r="E362" s="10"/>
      <c r="F362" s="13"/>
    </row>
    <row r="363" spans="1:6" s="6" customFormat="1" ht="24.75" customHeight="1">
      <c r="A363" s="10">
        <v>5</v>
      </c>
      <c r="B363" s="10"/>
      <c r="C363" s="12" t="str">
        <f ca="1">INDIRECT(ADDRESS(4+MOD(5-D356+2*$E$2+1,2*$E$2+1),3))</f>
        <v>Player 16</v>
      </c>
      <c r="D363" s="10" t="str">
        <f ca="1">INDIRECT(ADDRESS(4+MOD(23-D356+2*$E$2+1,2*$E$2+1),3))</f>
        <v>Player 7</v>
      </c>
      <c r="E363" s="10"/>
      <c r="F363" s="13"/>
    </row>
    <row r="364" spans="1:6" s="6" customFormat="1" ht="24.75" customHeight="1">
      <c r="A364" s="10">
        <v>6</v>
      </c>
      <c r="B364" s="10"/>
      <c r="C364" s="12" t="str">
        <f ca="1">INDIRECT(ADDRESS(4+MOD(6-D356+2*$E$2+1,2*$E$2+1),3))</f>
        <v>Player 17</v>
      </c>
      <c r="D364" s="10" t="str">
        <f ca="1">INDIRECT(ADDRESS(4+MOD(22-D356+2*$E$2+1,2*$E$2+1),3))</f>
        <v>Player 6</v>
      </c>
      <c r="E364" s="10"/>
      <c r="F364" s="13"/>
    </row>
    <row r="365" spans="1:6" s="6" customFormat="1" ht="24.75" customHeight="1">
      <c r="A365" s="10">
        <v>7</v>
      </c>
      <c r="B365" s="10"/>
      <c r="C365" s="12" t="str">
        <f ca="1">INDIRECT(ADDRESS(4+MOD(7-D356+2*$E$2+1,2*$E$2+1),3))</f>
        <v>Player 18</v>
      </c>
      <c r="D365" s="10" t="str">
        <f ca="1">INDIRECT(ADDRESS(4+MOD(21-D356+2*$E$2+1,2*$E$2+1),3))</f>
        <v>Player 5</v>
      </c>
      <c r="E365" s="10"/>
      <c r="F365" s="13"/>
    </row>
    <row r="366" spans="1:6" s="6" customFormat="1" ht="24.75" customHeight="1">
      <c r="A366" s="10">
        <v>8</v>
      </c>
      <c r="B366" s="10"/>
      <c r="C366" s="12" t="str">
        <f ca="1">INDIRECT(ADDRESS(4+MOD(8-D356+2*$E$2+1,2*$E$2+1),3))</f>
        <v>Player 19</v>
      </c>
      <c r="D366" s="10" t="str">
        <f ca="1">INDIRECT(ADDRESS(4+MOD(20-D356+2*$E$2+1,2*$E$2+1),3))</f>
        <v>Player 4</v>
      </c>
      <c r="E366" s="10"/>
      <c r="F366" s="13"/>
    </row>
    <row r="367" spans="1:6" s="6" customFormat="1" ht="24.75" customHeight="1">
      <c r="A367" s="10">
        <v>9</v>
      </c>
      <c r="B367" s="10"/>
      <c r="C367" s="12" t="str">
        <f ca="1">INDIRECT(ADDRESS(4+MOD(9-D356+2*$E$2+1,2*$E$2+1),3))</f>
        <v>Player 20</v>
      </c>
      <c r="D367" s="10" t="str">
        <f ca="1">INDIRECT(ADDRESS(4+MOD(19-D356+2*$E$2+1,2*$E$2+1),3))</f>
        <v>Player 3</v>
      </c>
      <c r="E367" s="10"/>
      <c r="F367" s="13"/>
    </row>
    <row r="368" spans="1:6" s="6" customFormat="1" ht="24.75" customHeight="1">
      <c r="A368" s="10">
        <v>10</v>
      </c>
      <c r="B368" s="10"/>
      <c r="C368" s="12" t="str">
        <f ca="1">INDIRECT(ADDRESS(4+MOD(10-D356+2*$E$2+1,2*$E$2+1),3))</f>
        <v>Player 21</v>
      </c>
      <c r="D368" s="10" t="str">
        <f ca="1">INDIRECT(ADDRESS(4+MOD(18-D356+2*$E$2+1,2*$E$2+1),3))</f>
        <v>Player 2</v>
      </c>
      <c r="E368" s="10"/>
      <c r="F368" s="13"/>
    </row>
    <row r="369" spans="1:6" s="6" customFormat="1" ht="24.75" customHeight="1">
      <c r="A369" s="10">
        <v>11</v>
      </c>
      <c r="B369" s="10"/>
      <c r="C369" s="12" t="str">
        <f ca="1">INDIRECT(ADDRESS(4+MOD(11-D356+2*$E$2+1,2*$E$2+1),3))</f>
        <v>Player 22</v>
      </c>
      <c r="D369" s="10" t="str">
        <f ca="1">INDIRECT(ADDRESS(4+MOD(17-D356+2*$E$2+1,2*$E$2+1),3))</f>
        <v>Player 1</v>
      </c>
      <c r="E369" s="10"/>
      <c r="F369" s="13"/>
    </row>
    <row r="370" spans="1:6" s="6" customFormat="1" ht="24.75" customHeight="1">
      <c r="A370" s="10">
        <v>12</v>
      </c>
      <c r="B370" s="10"/>
      <c r="C370" s="12" t="str">
        <f ca="1">INDIRECT(ADDRESS(4+MOD(12-D356+2*$E$2+1,2*$E$2+1),3))</f>
        <v>Player 23</v>
      </c>
      <c r="D370" s="10" t="str">
        <f ca="1">INDIRECT(ADDRESS(4+MOD(16-D356+2*$E$2+1,2*$E$2+1),3))</f>
        <v>Player 27 or Rest</v>
      </c>
      <c r="E370" s="10"/>
      <c r="F370" s="13"/>
    </row>
    <row r="371" spans="1:6" s="6" customFormat="1" ht="24.75" customHeight="1">
      <c r="A371" s="10">
        <v>13</v>
      </c>
      <c r="B371" s="10"/>
      <c r="C371" s="12" t="str">
        <f ca="1">INDIRECT(ADDRESS(4+MOD(13-D356+2*$E$2+1,2*$E$2+1),3))</f>
        <v>Player 24</v>
      </c>
      <c r="D371" s="10" t="str">
        <f ca="1">INDIRECT(ADDRESS(4+MOD(15-D356+2*$E$2+1,2*$E$2+1),3))</f>
        <v>Player 26</v>
      </c>
      <c r="E371" s="10"/>
      <c r="F371" s="13"/>
    </row>
    <row r="372" spans="1:6" s="6" customFormat="1" ht="24.75" customHeight="1">
      <c r="A372" s="14"/>
      <c r="B372" s="14"/>
      <c r="C372" s="15" t="str">
        <f ca="1">INDIRECT(ADDRESS(4+MOD(14-D356+2*$E$2+1,2*$E$2+1),3))</f>
        <v>Player 25</v>
      </c>
      <c r="D372" s="14" t="s">
        <v>6</v>
      </c>
      <c r="E372" s="14"/>
      <c r="F372" s="16"/>
    </row>
    <row r="373" s="6" customFormat="1" ht="24.75" customHeight="1">
      <c r="F373" s="7"/>
    </row>
    <row r="374" s="6" customFormat="1" ht="24.75" customHeight="1">
      <c r="F374" s="7"/>
    </row>
    <row r="375" spans="1:6" s="6" customFormat="1" ht="24.75" customHeight="1">
      <c r="A375" s="6" t="s">
        <v>9</v>
      </c>
      <c r="F375" s="7"/>
    </row>
    <row r="376" spans="3:6" s="6" customFormat="1" ht="24.75" customHeight="1">
      <c r="C376" s="8" t="s">
        <v>44</v>
      </c>
      <c r="D376" s="9">
        <v>18</v>
      </c>
      <c r="F376" s="7"/>
    </row>
    <row r="377" s="6" customFormat="1" ht="24.75" customHeight="1">
      <c r="F377" s="7"/>
    </row>
    <row r="378" spans="1:6" s="6" customFormat="1" ht="24.75" customHeight="1">
      <c r="A378" s="10" t="s">
        <v>5</v>
      </c>
      <c r="B378" s="11" t="s">
        <v>3</v>
      </c>
      <c r="C378" s="12" t="s">
        <v>11</v>
      </c>
      <c r="D378" s="10" t="s">
        <v>10</v>
      </c>
      <c r="E378" s="11" t="s">
        <v>3</v>
      </c>
      <c r="F378" s="13" t="s">
        <v>4</v>
      </c>
    </row>
    <row r="379" spans="1:6" s="6" customFormat="1" ht="24.75" customHeight="1">
      <c r="A379" s="10">
        <v>1</v>
      </c>
      <c r="B379" s="10"/>
      <c r="C379" s="12" t="str">
        <f ca="1">INDIRECT(ADDRESS(4+MOD(1-D376+2*$E$2+1,2*$E$2+1),3))</f>
        <v>Player 11</v>
      </c>
      <c r="D379" s="10" t="str">
        <f ca="1">INDIRECT(ADDRESS(4+MOD(27-D376+2*$E$2+1,2*$E$2+1),3))</f>
        <v>Player 10</v>
      </c>
      <c r="E379" s="10"/>
      <c r="F379" s="13"/>
    </row>
    <row r="380" spans="1:6" s="6" customFormat="1" ht="24.75" customHeight="1">
      <c r="A380" s="10">
        <v>2</v>
      </c>
      <c r="B380" s="10"/>
      <c r="C380" s="12" t="str">
        <f ca="1">INDIRECT(ADDRESS(4+MOD(2-D376+2*$E$2+1,2*$E$2+1),3))</f>
        <v>Player 12</v>
      </c>
      <c r="D380" s="10" t="str">
        <f ca="1">INDIRECT(ADDRESS(4+MOD(26-D376+2*$E$2+1,2*$E$2+1),3))</f>
        <v>Player 9</v>
      </c>
      <c r="E380" s="10"/>
      <c r="F380" s="13"/>
    </row>
    <row r="381" spans="1:6" s="6" customFormat="1" ht="24.75" customHeight="1">
      <c r="A381" s="10">
        <v>3</v>
      </c>
      <c r="B381" s="10"/>
      <c r="C381" s="12" t="str">
        <f ca="1">INDIRECT(ADDRESS(4+MOD(3-D376+2*$E$2+1,2*$E$2+1),3))</f>
        <v>Player 13</v>
      </c>
      <c r="D381" s="10" t="str">
        <f ca="1">INDIRECT(ADDRESS(4+MOD(25-D376+2*$E$2+1,2*$E$2+1),3))</f>
        <v>Player 8</v>
      </c>
      <c r="E381" s="10"/>
      <c r="F381" s="13"/>
    </row>
    <row r="382" spans="1:6" s="6" customFormat="1" ht="24.75" customHeight="1">
      <c r="A382" s="10">
        <v>4</v>
      </c>
      <c r="B382" s="10"/>
      <c r="C382" s="12" t="str">
        <f ca="1">INDIRECT(ADDRESS(4+MOD(4-D376+2*$E$2+1,2*$E$2+1),3))</f>
        <v>Player 14</v>
      </c>
      <c r="D382" s="10" t="str">
        <f ca="1">INDIRECT(ADDRESS(4+MOD(24-D376+2*$E$2+1,2*$E$2+1),3))</f>
        <v>Player 7</v>
      </c>
      <c r="E382" s="10"/>
      <c r="F382" s="13"/>
    </row>
    <row r="383" spans="1:6" s="6" customFormat="1" ht="24.75" customHeight="1">
      <c r="A383" s="10">
        <v>5</v>
      </c>
      <c r="B383" s="10"/>
      <c r="C383" s="12" t="str">
        <f ca="1">INDIRECT(ADDRESS(4+MOD(5-D376+2*$E$2+1,2*$E$2+1),3))</f>
        <v>Player 15</v>
      </c>
      <c r="D383" s="10" t="str">
        <f ca="1">INDIRECT(ADDRESS(4+MOD(23-D376+2*$E$2+1,2*$E$2+1),3))</f>
        <v>Player 6</v>
      </c>
      <c r="E383" s="10"/>
      <c r="F383" s="13"/>
    </row>
    <row r="384" spans="1:6" s="6" customFormat="1" ht="24.75" customHeight="1">
      <c r="A384" s="10">
        <v>6</v>
      </c>
      <c r="B384" s="10"/>
      <c r="C384" s="12" t="str">
        <f ca="1">INDIRECT(ADDRESS(4+MOD(6-D376+2*$E$2+1,2*$E$2+1),3))</f>
        <v>Player 16</v>
      </c>
      <c r="D384" s="10" t="str">
        <f ca="1">INDIRECT(ADDRESS(4+MOD(22-D376+2*$E$2+1,2*$E$2+1),3))</f>
        <v>Player 5</v>
      </c>
      <c r="E384" s="10"/>
      <c r="F384" s="13"/>
    </row>
    <row r="385" spans="1:6" s="6" customFormat="1" ht="24.75" customHeight="1">
      <c r="A385" s="10">
        <v>7</v>
      </c>
      <c r="B385" s="10"/>
      <c r="C385" s="12" t="str">
        <f ca="1">INDIRECT(ADDRESS(4+MOD(7-D376+2*$E$2+1,2*$E$2+1),3))</f>
        <v>Player 17</v>
      </c>
      <c r="D385" s="10" t="str">
        <f ca="1">INDIRECT(ADDRESS(4+MOD(21-D376+2*$E$2+1,2*$E$2+1),3))</f>
        <v>Player 4</v>
      </c>
      <c r="E385" s="10"/>
      <c r="F385" s="13"/>
    </row>
    <row r="386" spans="1:6" s="6" customFormat="1" ht="24.75" customHeight="1">
      <c r="A386" s="10">
        <v>8</v>
      </c>
      <c r="B386" s="10"/>
      <c r="C386" s="12" t="str">
        <f ca="1">INDIRECT(ADDRESS(4+MOD(8-D376+2*$E$2+1,2*$E$2+1),3))</f>
        <v>Player 18</v>
      </c>
      <c r="D386" s="10" t="str">
        <f ca="1">INDIRECT(ADDRESS(4+MOD(20-D376+2*$E$2+1,2*$E$2+1),3))</f>
        <v>Player 3</v>
      </c>
      <c r="E386" s="10"/>
      <c r="F386" s="13"/>
    </row>
    <row r="387" spans="1:6" s="6" customFormat="1" ht="24.75" customHeight="1">
      <c r="A387" s="10">
        <v>9</v>
      </c>
      <c r="B387" s="10"/>
      <c r="C387" s="12" t="str">
        <f ca="1">INDIRECT(ADDRESS(4+MOD(9-D376+2*$E$2+1,2*$E$2+1),3))</f>
        <v>Player 19</v>
      </c>
      <c r="D387" s="10" t="str">
        <f ca="1">INDIRECT(ADDRESS(4+MOD(19-D376+2*$E$2+1,2*$E$2+1),3))</f>
        <v>Player 2</v>
      </c>
      <c r="E387" s="10"/>
      <c r="F387" s="13"/>
    </row>
    <row r="388" spans="1:6" s="6" customFormat="1" ht="24.75" customHeight="1">
      <c r="A388" s="10">
        <v>10</v>
      </c>
      <c r="B388" s="10"/>
      <c r="C388" s="12" t="str">
        <f ca="1">INDIRECT(ADDRESS(4+MOD(10-D376+2*$E$2+1,2*$E$2+1),3))</f>
        <v>Player 20</v>
      </c>
      <c r="D388" s="10" t="str">
        <f ca="1">INDIRECT(ADDRESS(4+MOD(18-D376+2*$E$2+1,2*$E$2+1),3))</f>
        <v>Player 1</v>
      </c>
      <c r="E388" s="10"/>
      <c r="F388" s="13"/>
    </row>
    <row r="389" spans="1:6" s="6" customFormat="1" ht="24.75" customHeight="1">
      <c r="A389" s="10">
        <v>11</v>
      </c>
      <c r="B389" s="10"/>
      <c r="C389" s="12" t="str">
        <f ca="1">INDIRECT(ADDRESS(4+MOD(11-D376+2*$E$2+1,2*$E$2+1),3))</f>
        <v>Player 21</v>
      </c>
      <c r="D389" s="10" t="str">
        <f ca="1">INDIRECT(ADDRESS(4+MOD(17-D376+2*$E$2+1,2*$E$2+1),3))</f>
        <v>Player 27 or Rest</v>
      </c>
      <c r="E389" s="10"/>
      <c r="F389" s="13"/>
    </row>
    <row r="390" spans="1:6" s="6" customFormat="1" ht="24.75" customHeight="1">
      <c r="A390" s="10">
        <v>12</v>
      </c>
      <c r="B390" s="10"/>
      <c r="C390" s="12" t="str">
        <f ca="1">INDIRECT(ADDRESS(4+MOD(12-D376+2*$E$2+1,2*$E$2+1),3))</f>
        <v>Player 22</v>
      </c>
      <c r="D390" s="10" t="str">
        <f ca="1">INDIRECT(ADDRESS(4+MOD(16-D376+2*$E$2+1,2*$E$2+1),3))</f>
        <v>Player 26</v>
      </c>
      <c r="E390" s="10"/>
      <c r="F390" s="13"/>
    </row>
    <row r="391" spans="1:6" s="6" customFormat="1" ht="24.75" customHeight="1">
      <c r="A391" s="10">
        <v>13</v>
      </c>
      <c r="B391" s="10"/>
      <c r="C391" s="12" t="str">
        <f ca="1">INDIRECT(ADDRESS(4+MOD(13-D376+2*$E$2+1,2*$E$2+1),3))</f>
        <v>Player 23</v>
      </c>
      <c r="D391" s="10" t="str">
        <f ca="1">INDIRECT(ADDRESS(4+MOD(15-D376+2*$E$2+1,2*$E$2+1),3))</f>
        <v>Player 25</v>
      </c>
      <c r="E391" s="10"/>
      <c r="F391" s="13"/>
    </row>
    <row r="392" spans="1:6" s="6" customFormat="1" ht="24.75" customHeight="1">
      <c r="A392" s="14"/>
      <c r="B392" s="14"/>
      <c r="C392" s="15" t="str">
        <f ca="1">INDIRECT(ADDRESS(4+MOD(14-D376+2*$E$2+1,2*$E$2+1),3))</f>
        <v>Player 24</v>
      </c>
      <c r="D392" s="14" t="s">
        <v>6</v>
      </c>
      <c r="E392" s="14"/>
      <c r="F392" s="16"/>
    </row>
    <row r="393" s="6" customFormat="1" ht="24.75" customHeight="1">
      <c r="F393" s="7"/>
    </row>
    <row r="394" s="6" customFormat="1" ht="24.75" customHeight="1">
      <c r="F394" s="7"/>
    </row>
    <row r="395" spans="1:6" s="6" customFormat="1" ht="24.75" customHeight="1">
      <c r="A395" s="6" t="s">
        <v>9</v>
      </c>
      <c r="F395" s="7"/>
    </row>
    <row r="396" spans="3:6" s="6" customFormat="1" ht="24.75" customHeight="1">
      <c r="C396" s="8" t="s">
        <v>44</v>
      </c>
      <c r="D396" s="9">
        <v>19</v>
      </c>
      <c r="F396" s="7"/>
    </row>
    <row r="397" s="6" customFormat="1" ht="24.75" customHeight="1">
      <c r="F397" s="7"/>
    </row>
    <row r="398" spans="1:6" s="6" customFormat="1" ht="24.75" customHeight="1">
      <c r="A398" s="10" t="s">
        <v>5</v>
      </c>
      <c r="B398" s="11" t="s">
        <v>3</v>
      </c>
      <c r="C398" s="12" t="s">
        <v>11</v>
      </c>
      <c r="D398" s="10" t="s">
        <v>10</v>
      </c>
      <c r="E398" s="11" t="s">
        <v>3</v>
      </c>
      <c r="F398" s="13" t="s">
        <v>4</v>
      </c>
    </row>
    <row r="399" spans="1:6" s="6" customFormat="1" ht="24.75" customHeight="1">
      <c r="A399" s="10">
        <v>1</v>
      </c>
      <c r="B399" s="10"/>
      <c r="C399" s="12" t="str">
        <f ca="1">INDIRECT(ADDRESS(4+MOD(1-D396+2*$E$2+1,2*$E$2+1),3))</f>
        <v>Player 10</v>
      </c>
      <c r="D399" s="10" t="str">
        <f ca="1">INDIRECT(ADDRESS(4+MOD(27-D396+2*$E$2+1,2*$E$2+1),3))</f>
        <v>Player 9</v>
      </c>
      <c r="E399" s="10"/>
      <c r="F399" s="13"/>
    </row>
    <row r="400" spans="1:6" s="6" customFormat="1" ht="24.75" customHeight="1">
      <c r="A400" s="10">
        <v>2</v>
      </c>
      <c r="B400" s="10"/>
      <c r="C400" s="12" t="str">
        <f ca="1">INDIRECT(ADDRESS(4+MOD(2-D396+2*$E$2+1,2*$E$2+1),3))</f>
        <v>Player 11</v>
      </c>
      <c r="D400" s="10" t="str">
        <f ca="1">INDIRECT(ADDRESS(4+MOD(26-D396+2*$E$2+1,2*$E$2+1),3))</f>
        <v>Player 8</v>
      </c>
      <c r="E400" s="10"/>
      <c r="F400" s="13"/>
    </row>
    <row r="401" spans="1:6" s="6" customFormat="1" ht="24.75" customHeight="1">
      <c r="A401" s="10">
        <v>3</v>
      </c>
      <c r="B401" s="10"/>
      <c r="C401" s="12" t="str">
        <f ca="1">INDIRECT(ADDRESS(4+MOD(3-D396+2*$E$2+1,2*$E$2+1),3))</f>
        <v>Player 12</v>
      </c>
      <c r="D401" s="10" t="str">
        <f ca="1">INDIRECT(ADDRESS(4+MOD(25-D396+2*$E$2+1,2*$E$2+1),3))</f>
        <v>Player 7</v>
      </c>
      <c r="E401" s="10"/>
      <c r="F401" s="13"/>
    </row>
    <row r="402" spans="1:6" s="6" customFormat="1" ht="24.75" customHeight="1">
      <c r="A402" s="10">
        <v>4</v>
      </c>
      <c r="B402" s="10"/>
      <c r="C402" s="12" t="str">
        <f ca="1">INDIRECT(ADDRESS(4+MOD(4-D396+2*$E$2+1,2*$E$2+1),3))</f>
        <v>Player 13</v>
      </c>
      <c r="D402" s="10" t="str">
        <f ca="1">INDIRECT(ADDRESS(4+MOD(24-D396+2*$E$2+1,2*$E$2+1),3))</f>
        <v>Player 6</v>
      </c>
      <c r="E402" s="10"/>
      <c r="F402" s="13"/>
    </row>
    <row r="403" spans="1:6" s="6" customFormat="1" ht="24.75" customHeight="1">
      <c r="A403" s="10">
        <v>5</v>
      </c>
      <c r="B403" s="10"/>
      <c r="C403" s="12" t="str">
        <f ca="1">INDIRECT(ADDRESS(4+MOD(5-D396+2*$E$2+1,2*$E$2+1),3))</f>
        <v>Player 14</v>
      </c>
      <c r="D403" s="10" t="str">
        <f ca="1">INDIRECT(ADDRESS(4+MOD(23-D396+2*$E$2+1,2*$E$2+1),3))</f>
        <v>Player 5</v>
      </c>
      <c r="E403" s="10"/>
      <c r="F403" s="13"/>
    </row>
    <row r="404" spans="1:6" s="6" customFormat="1" ht="24.75" customHeight="1">
      <c r="A404" s="10">
        <v>6</v>
      </c>
      <c r="B404" s="10"/>
      <c r="C404" s="12" t="str">
        <f ca="1">INDIRECT(ADDRESS(4+MOD(6-D396+2*$E$2+1,2*$E$2+1),3))</f>
        <v>Player 15</v>
      </c>
      <c r="D404" s="10" t="str">
        <f ca="1">INDIRECT(ADDRESS(4+MOD(22-D396+2*$E$2+1,2*$E$2+1),3))</f>
        <v>Player 4</v>
      </c>
      <c r="E404" s="10"/>
      <c r="F404" s="13"/>
    </row>
    <row r="405" spans="1:6" s="6" customFormat="1" ht="24.75" customHeight="1">
      <c r="A405" s="10">
        <v>7</v>
      </c>
      <c r="B405" s="10"/>
      <c r="C405" s="12" t="str">
        <f ca="1">INDIRECT(ADDRESS(4+MOD(7-D396+2*$E$2+1,2*$E$2+1),3))</f>
        <v>Player 16</v>
      </c>
      <c r="D405" s="10" t="str">
        <f ca="1">INDIRECT(ADDRESS(4+MOD(21-D396+2*$E$2+1,2*$E$2+1),3))</f>
        <v>Player 3</v>
      </c>
      <c r="E405" s="10"/>
      <c r="F405" s="13"/>
    </row>
    <row r="406" spans="1:6" s="6" customFormat="1" ht="24.75" customHeight="1">
      <c r="A406" s="10">
        <v>8</v>
      </c>
      <c r="B406" s="10"/>
      <c r="C406" s="12" t="str">
        <f ca="1">INDIRECT(ADDRESS(4+MOD(8-D396+2*$E$2+1,2*$E$2+1),3))</f>
        <v>Player 17</v>
      </c>
      <c r="D406" s="10" t="str">
        <f ca="1">INDIRECT(ADDRESS(4+MOD(20-D396+2*$E$2+1,2*$E$2+1),3))</f>
        <v>Player 2</v>
      </c>
      <c r="E406" s="10"/>
      <c r="F406" s="13"/>
    </row>
    <row r="407" spans="1:6" s="6" customFormat="1" ht="24.75" customHeight="1">
      <c r="A407" s="10">
        <v>9</v>
      </c>
      <c r="B407" s="10"/>
      <c r="C407" s="12" t="str">
        <f ca="1">INDIRECT(ADDRESS(4+MOD(9-D396+2*$E$2+1,2*$E$2+1),3))</f>
        <v>Player 18</v>
      </c>
      <c r="D407" s="10" t="str">
        <f ca="1">INDIRECT(ADDRESS(4+MOD(19-D396+2*$E$2+1,2*$E$2+1),3))</f>
        <v>Player 1</v>
      </c>
      <c r="E407" s="10"/>
      <c r="F407" s="13"/>
    </row>
    <row r="408" spans="1:6" s="6" customFormat="1" ht="24.75" customHeight="1">
      <c r="A408" s="10">
        <v>10</v>
      </c>
      <c r="B408" s="10"/>
      <c r="C408" s="12" t="str">
        <f ca="1">INDIRECT(ADDRESS(4+MOD(10-D396+2*$E$2+1,2*$E$2+1),3))</f>
        <v>Player 19</v>
      </c>
      <c r="D408" s="10" t="str">
        <f ca="1">INDIRECT(ADDRESS(4+MOD(18-D396+2*$E$2+1,2*$E$2+1),3))</f>
        <v>Player 27 or Rest</v>
      </c>
      <c r="E408" s="10"/>
      <c r="F408" s="13"/>
    </row>
    <row r="409" spans="1:6" s="6" customFormat="1" ht="24.75" customHeight="1">
      <c r="A409" s="10">
        <v>11</v>
      </c>
      <c r="B409" s="10"/>
      <c r="C409" s="12" t="str">
        <f ca="1">INDIRECT(ADDRESS(4+MOD(11-D396+2*$E$2+1,2*$E$2+1),3))</f>
        <v>Player 20</v>
      </c>
      <c r="D409" s="10" t="str">
        <f ca="1">INDIRECT(ADDRESS(4+MOD(17-D396+2*$E$2+1,2*$E$2+1),3))</f>
        <v>Player 26</v>
      </c>
      <c r="E409" s="10"/>
      <c r="F409" s="13"/>
    </row>
    <row r="410" spans="1:6" s="6" customFormat="1" ht="24.75" customHeight="1">
      <c r="A410" s="10">
        <v>12</v>
      </c>
      <c r="B410" s="10"/>
      <c r="C410" s="12" t="str">
        <f ca="1">INDIRECT(ADDRESS(4+MOD(12-D396+2*$E$2+1,2*$E$2+1),3))</f>
        <v>Player 21</v>
      </c>
      <c r="D410" s="10" t="str">
        <f ca="1">INDIRECT(ADDRESS(4+MOD(16-D396+2*$E$2+1,2*$E$2+1),3))</f>
        <v>Player 25</v>
      </c>
      <c r="E410" s="10"/>
      <c r="F410" s="13"/>
    </row>
    <row r="411" spans="1:6" s="6" customFormat="1" ht="24.75" customHeight="1">
      <c r="A411" s="10">
        <v>13</v>
      </c>
      <c r="B411" s="10"/>
      <c r="C411" s="12" t="str">
        <f ca="1">INDIRECT(ADDRESS(4+MOD(13-D396+2*$E$2+1,2*$E$2+1),3))</f>
        <v>Player 22</v>
      </c>
      <c r="D411" s="10" t="str">
        <f ca="1">INDIRECT(ADDRESS(4+MOD(15-D396+2*$E$2+1,2*$E$2+1),3))</f>
        <v>Player 24</v>
      </c>
      <c r="E411" s="10"/>
      <c r="F411" s="13"/>
    </row>
    <row r="412" spans="1:6" s="6" customFormat="1" ht="24.75" customHeight="1">
      <c r="A412" s="14"/>
      <c r="B412" s="14"/>
      <c r="C412" s="15" t="str">
        <f ca="1">INDIRECT(ADDRESS(4+MOD(14-D396+2*$E$2+1,2*$E$2+1),3))</f>
        <v>Player 23</v>
      </c>
      <c r="D412" s="14" t="s">
        <v>6</v>
      </c>
      <c r="E412" s="14"/>
      <c r="F412" s="16"/>
    </row>
    <row r="413" s="6" customFormat="1" ht="24.75" customHeight="1">
      <c r="F413" s="7"/>
    </row>
    <row r="414" s="6" customFormat="1" ht="24.75" customHeight="1">
      <c r="F414" s="7"/>
    </row>
    <row r="415" spans="1:6" s="6" customFormat="1" ht="24.75" customHeight="1">
      <c r="A415" s="6" t="s">
        <v>9</v>
      </c>
      <c r="F415" s="7"/>
    </row>
    <row r="416" spans="3:6" s="6" customFormat="1" ht="24.75" customHeight="1">
      <c r="C416" s="8" t="s">
        <v>44</v>
      </c>
      <c r="D416" s="9">
        <v>20</v>
      </c>
      <c r="F416" s="7"/>
    </row>
    <row r="417" s="6" customFormat="1" ht="24.75" customHeight="1">
      <c r="F417" s="7"/>
    </row>
    <row r="418" spans="1:6" s="6" customFormat="1" ht="24.75" customHeight="1">
      <c r="A418" s="10" t="s">
        <v>5</v>
      </c>
      <c r="B418" s="11" t="s">
        <v>3</v>
      </c>
      <c r="C418" s="12" t="s">
        <v>11</v>
      </c>
      <c r="D418" s="10" t="s">
        <v>10</v>
      </c>
      <c r="E418" s="11" t="s">
        <v>3</v>
      </c>
      <c r="F418" s="13" t="s">
        <v>4</v>
      </c>
    </row>
    <row r="419" spans="1:6" s="6" customFormat="1" ht="24.75" customHeight="1">
      <c r="A419" s="10">
        <v>1</v>
      </c>
      <c r="B419" s="10"/>
      <c r="C419" s="12" t="str">
        <f ca="1">INDIRECT(ADDRESS(4+MOD(1-D416+2*$E$2+1,2*$E$2+1),3))</f>
        <v>Player 9</v>
      </c>
      <c r="D419" s="10" t="str">
        <f ca="1">INDIRECT(ADDRESS(4+MOD(27-D416+2*$E$2+1,2*$E$2+1),3))</f>
        <v>Player 8</v>
      </c>
      <c r="E419" s="10"/>
      <c r="F419" s="13"/>
    </row>
    <row r="420" spans="1:6" s="6" customFormat="1" ht="24.75" customHeight="1">
      <c r="A420" s="10">
        <v>2</v>
      </c>
      <c r="B420" s="10"/>
      <c r="C420" s="12" t="str">
        <f ca="1">INDIRECT(ADDRESS(4+MOD(2-D416+2*$E$2+1,2*$E$2+1),3))</f>
        <v>Player 10</v>
      </c>
      <c r="D420" s="10" t="str">
        <f ca="1">INDIRECT(ADDRESS(4+MOD(26-D416+2*$E$2+1,2*$E$2+1),3))</f>
        <v>Player 7</v>
      </c>
      <c r="E420" s="10"/>
      <c r="F420" s="13"/>
    </row>
    <row r="421" spans="1:6" s="6" customFormat="1" ht="24.75" customHeight="1">
      <c r="A421" s="10">
        <v>3</v>
      </c>
      <c r="B421" s="10"/>
      <c r="C421" s="12" t="str">
        <f ca="1">INDIRECT(ADDRESS(4+MOD(3-D416+2*$E$2+1,2*$E$2+1),3))</f>
        <v>Player 11</v>
      </c>
      <c r="D421" s="10" t="str">
        <f ca="1">INDIRECT(ADDRESS(4+MOD(25-D416+2*$E$2+1,2*$E$2+1),3))</f>
        <v>Player 6</v>
      </c>
      <c r="E421" s="10"/>
      <c r="F421" s="13"/>
    </row>
    <row r="422" spans="1:6" s="6" customFormat="1" ht="24.75" customHeight="1">
      <c r="A422" s="10">
        <v>4</v>
      </c>
      <c r="B422" s="10"/>
      <c r="C422" s="12" t="str">
        <f ca="1">INDIRECT(ADDRESS(4+MOD(4-D416+2*$E$2+1,2*$E$2+1),3))</f>
        <v>Player 12</v>
      </c>
      <c r="D422" s="10" t="str">
        <f ca="1">INDIRECT(ADDRESS(4+MOD(24-D416+2*$E$2+1,2*$E$2+1),3))</f>
        <v>Player 5</v>
      </c>
      <c r="E422" s="10"/>
      <c r="F422" s="13"/>
    </row>
    <row r="423" spans="1:6" s="6" customFormat="1" ht="24.75" customHeight="1">
      <c r="A423" s="10">
        <v>5</v>
      </c>
      <c r="B423" s="10"/>
      <c r="C423" s="12" t="str">
        <f ca="1">INDIRECT(ADDRESS(4+MOD(5-D416+2*$E$2+1,2*$E$2+1),3))</f>
        <v>Player 13</v>
      </c>
      <c r="D423" s="10" t="str">
        <f ca="1">INDIRECT(ADDRESS(4+MOD(23-D416+2*$E$2+1,2*$E$2+1),3))</f>
        <v>Player 4</v>
      </c>
      <c r="E423" s="10"/>
      <c r="F423" s="13"/>
    </row>
    <row r="424" spans="1:6" s="6" customFormat="1" ht="24.75" customHeight="1">
      <c r="A424" s="10">
        <v>6</v>
      </c>
      <c r="B424" s="10"/>
      <c r="C424" s="12" t="str">
        <f ca="1">INDIRECT(ADDRESS(4+MOD(6-D416+2*$E$2+1,2*$E$2+1),3))</f>
        <v>Player 14</v>
      </c>
      <c r="D424" s="10" t="str">
        <f ca="1">INDIRECT(ADDRESS(4+MOD(22-D416+2*$E$2+1,2*$E$2+1),3))</f>
        <v>Player 3</v>
      </c>
      <c r="E424" s="10"/>
      <c r="F424" s="13"/>
    </row>
    <row r="425" spans="1:6" s="6" customFormat="1" ht="24.75" customHeight="1">
      <c r="A425" s="10">
        <v>7</v>
      </c>
      <c r="B425" s="10"/>
      <c r="C425" s="12" t="str">
        <f ca="1">INDIRECT(ADDRESS(4+MOD(7-D416+2*$E$2+1,2*$E$2+1),3))</f>
        <v>Player 15</v>
      </c>
      <c r="D425" s="10" t="str">
        <f ca="1">INDIRECT(ADDRESS(4+MOD(21-D416+2*$E$2+1,2*$E$2+1),3))</f>
        <v>Player 2</v>
      </c>
      <c r="E425" s="10"/>
      <c r="F425" s="13"/>
    </row>
    <row r="426" spans="1:6" s="6" customFormat="1" ht="24.75" customHeight="1">
      <c r="A426" s="10">
        <v>8</v>
      </c>
      <c r="B426" s="10"/>
      <c r="C426" s="12" t="str">
        <f ca="1">INDIRECT(ADDRESS(4+MOD(8-D416+2*$E$2+1,2*$E$2+1),3))</f>
        <v>Player 16</v>
      </c>
      <c r="D426" s="10" t="str">
        <f ca="1">INDIRECT(ADDRESS(4+MOD(20-D416+2*$E$2+1,2*$E$2+1),3))</f>
        <v>Player 1</v>
      </c>
      <c r="E426" s="10"/>
      <c r="F426" s="13"/>
    </row>
    <row r="427" spans="1:6" s="6" customFormat="1" ht="24.75" customHeight="1">
      <c r="A427" s="10">
        <v>9</v>
      </c>
      <c r="B427" s="10"/>
      <c r="C427" s="12" t="str">
        <f ca="1">INDIRECT(ADDRESS(4+MOD(9-D416+2*$E$2+1,2*$E$2+1),3))</f>
        <v>Player 17</v>
      </c>
      <c r="D427" s="10" t="str">
        <f ca="1">INDIRECT(ADDRESS(4+MOD(19-D416+2*$E$2+1,2*$E$2+1),3))</f>
        <v>Player 27 or Rest</v>
      </c>
      <c r="E427" s="10"/>
      <c r="F427" s="13"/>
    </row>
    <row r="428" spans="1:6" s="6" customFormat="1" ht="24.75" customHeight="1">
      <c r="A428" s="10">
        <v>10</v>
      </c>
      <c r="B428" s="10"/>
      <c r="C428" s="12" t="str">
        <f ca="1">INDIRECT(ADDRESS(4+MOD(10-D416+2*$E$2+1,2*$E$2+1),3))</f>
        <v>Player 18</v>
      </c>
      <c r="D428" s="10" t="str">
        <f ca="1">INDIRECT(ADDRESS(4+MOD(18-D416+2*$E$2+1,2*$E$2+1),3))</f>
        <v>Player 26</v>
      </c>
      <c r="E428" s="10"/>
      <c r="F428" s="13"/>
    </row>
    <row r="429" spans="1:6" s="6" customFormat="1" ht="24.75" customHeight="1">
      <c r="A429" s="10">
        <v>11</v>
      </c>
      <c r="B429" s="10"/>
      <c r="C429" s="12" t="str">
        <f ca="1">INDIRECT(ADDRESS(4+MOD(11-D416+2*$E$2+1,2*$E$2+1),3))</f>
        <v>Player 19</v>
      </c>
      <c r="D429" s="10" t="str">
        <f ca="1">INDIRECT(ADDRESS(4+MOD(17-D416+2*$E$2+1,2*$E$2+1),3))</f>
        <v>Player 25</v>
      </c>
      <c r="E429" s="10"/>
      <c r="F429" s="13"/>
    </row>
    <row r="430" spans="1:6" s="6" customFormat="1" ht="24.75" customHeight="1">
      <c r="A430" s="10">
        <v>12</v>
      </c>
      <c r="B430" s="10"/>
      <c r="C430" s="12" t="str">
        <f ca="1">INDIRECT(ADDRESS(4+MOD(12-D416+2*$E$2+1,2*$E$2+1),3))</f>
        <v>Player 20</v>
      </c>
      <c r="D430" s="10" t="str">
        <f ca="1">INDIRECT(ADDRESS(4+MOD(16-D416+2*$E$2+1,2*$E$2+1),3))</f>
        <v>Player 24</v>
      </c>
      <c r="E430" s="10"/>
      <c r="F430" s="13"/>
    </row>
    <row r="431" spans="1:6" s="6" customFormat="1" ht="24.75" customHeight="1">
      <c r="A431" s="10">
        <v>13</v>
      </c>
      <c r="B431" s="10"/>
      <c r="C431" s="12" t="str">
        <f ca="1">INDIRECT(ADDRESS(4+MOD(13-D416+2*$E$2+1,2*$E$2+1),3))</f>
        <v>Player 21</v>
      </c>
      <c r="D431" s="10" t="str">
        <f ca="1">INDIRECT(ADDRESS(4+MOD(15-D416+2*$E$2+1,2*$E$2+1),3))</f>
        <v>Player 23</v>
      </c>
      <c r="E431" s="10"/>
      <c r="F431" s="13"/>
    </row>
    <row r="432" spans="1:6" s="6" customFormat="1" ht="24.75" customHeight="1">
      <c r="A432" s="14"/>
      <c r="B432" s="14"/>
      <c r="C432" s="15" t="str">
        <f ca="1">INDIRECT(ADDRESS(4+MOD(14-D416+2*$E$2+1,2*$E$2+1),3))</f>
        <v>Player 22</v>
      </c>
      <c r="D432" s="14" t="s">
        <v>6</v>
      </c>
      <c r="E432" s="14"/>
      <c r="F432" s="16"/>
    </row>
    <row r="433" s="6" customFormat="1" ht="24.75" customHeight="1">
      <c r="F433" s="7"/>
    </row>
    <row r="434" s="6" customFormat="1" ht="24.75" customHeight="1">
      <c r="F434" s="7"/>
    </row>
    <row r="435" spans="1:6" s="6" customFormat="1" ht="24.75" customHeight="1">
      <c r="A435" s="6" t="s">
        <v>9</v>
      </c>
      <c r="F435" s="7"/>
    </row>
    <row r="436" spans="3:6" s="6" customFormat="1" ht="24.75" customHeight="1">
      <c r="C436" s="8" t="s">
        <v>44</v>
      </c>
      <c r="D436" s="9">
        <v>21</v>
      </c>
      <c r="F436" s="7"/>
    </row>
    <row r="437" s="6" customFormat="1" ht="24.75" customHeight="1">
      <c r="F437" s="7"/>
    </row>
    <row r="438" spans="1:6" s="6" customFormat="1" ht="24.75" customHeight="1">
      <c r="A438" s="10" t="s">
        <v>5</v>
      </c>
      <c r="B438" s="11" t="s">
        <v>3</v>
      </c>
      <c r="C438" s="12" t="s">
        <v>11</v>
      </c>
      <c r="D438" s="10" t="s">
        <v>10</v>
      </c>
      <c r="E438" s="11" t="s">
        <v>3</v>
      </c>
      <c r="F438" s="13" t="s">
        <v>4</v>
      </c>
    </row>
    <row r="439" spans="1:6" s="6" customFormat="1" ht="24.75" customHeight="1">
      <c r="A439" s="10">
        <v>1</v>
      </c>
      <c r="B439" s="10"/>
      <c r="C439" s="12" t="str">
        <f ca="1">INDIRECT(ADDRESS(4+MOD(1-D436+2*$E$2+1,2*$E$2+1),3))</f>
        <v>Player 8</v>
      </c>
      <c r="D439" s="10" t="str">
        <f ca="1">INDIRECT(ADDRESS(4+MOD(27-D436+2*$E$2+1,2*$E$2+1),3))</f>
        <v>Player 7</v>
      </c>
      <c r="E439" s="10"/>
      <c r="F439" s="13"/>
    </row>
    <row r="440" spans="1:6" s="6" customFormat="1" ht="24.75" customHeight="1">
      <c r="A440" s="10">
        <v>2</v>
      </c>
      <c r="B440" s="10"/>
      <c r="C440" s="12" t="str">
        <f ca="1">INDIRECT(ADDRESS(4+MOD(2-D436+2*$E$2+1,2*$E$2+1),3))</f>
        <v>Player 9</v>
      </c>
      <c r="D440" s="10" t="str">
        <f ca="1">INDIRECT(ADDRESS(4+MOD(26-D436+2*$E$2+1,2*$E$2+1),3))</f>
        <v>Player 6</v>
      </c>
      <c r="E440" s="10"/>
      <c r="F440" s="13"/>
    </row>
    <row r="441" spans="1:6" s="6" customFormat="1" ht="24.75" customHeight="1">
      <c r="A441" s="10">
        <v>3</v>
      </c>
      <c r="B441" s="10"/>
      <c r="C441" s="12" t="str">
        <f ca="1">INDIRECT(ADDRESS(4+MOD(3-D436+2*$E$2+1,2*$E$2+1),3))</f>
        <v>Player 10</v>
      </c>
      <c r="D441" s="10" t="str">
        <f ca="1">INDIRECT(ADDRESS(4+MOD(25-D436+2*$E$2+1,2*$E$2+1),3))</f>
        <v>Player 5</v>
      </c>
      <c r="E441" s="10"/>
      <c r="F441" s="13"/>
    </row>
    <row r="442" spans="1:6" s="6" customFormat="1" ht="24.75" customHeight="1">
      <c r="A442" s="10">
        <v>4</v>
      </c>
      <c r="B442" s="10"/>
      <c r="C442" s="12" t="str">
        <f ca="1">INDIRECT(ADDRESS(4+MOD(4-D436+2*$E$2+1,2*$E$2+1),3))</f>
        <v>Player 11</v>
      </c>
      <c r="D442" s="10" t="str">
        <f ca="1">INDIRECT(ADDRESS(4+MOD(24-D436+2*$E$2+1,2*$E$2+1),3))</f>
        <v>Player 4</v>
      </c>
      <c r="E442" s="10"/>
      <c r="F442" s="13"/>
    </row>
    <row r="443" spans="1:6" s="6" customFormat="1" ht="24.75" customHeight="1">
      <c r="A443" s="10">
        <v>5</v>
      </c>
      <c r="B443" s="10"/>
      <c r="C443" s="12" t="str">
        <f ca="1">INDIRECT(ADDRESS(4+MOD(5-D436+2*$E$2+1,2*$E$2+1),3))</f>
        <v>Player 12</v>
      </c>
      <c r="D443" s="10" t="str">
        <f ca="1">INDIRECT(ADDRESS(4+MOD(23-D436+2*$E$2+1,2*$E$2+1),3))</f>
        <v>Player 3</v>
      </c>
      <c r="E443" s="10"/>
      <c r="F443" s="13"/>
    </row>
    <row r="444" spans="1:6" s="6" customFormat="1" ht="24.75" customHeight="1">
      <c r="A444" s="10">
        <v>6</v>
      </c>
      <c r="B444" s="10"/>
      <c r="C444" s="12" t="str">
        <f ca="1">INDIRECT(ADDRESS(4+MOD(6-D436+2*$E$2+1,2*$E$2+1),3))</f>
        <v>Player 13</v>
      </c>
      <c r="D444" s="10" t="str">
        <f ca="1">INDIRECT(ADDRESS(4+MOD(22-D436+2*$E$2+1,2*$E$2+1),3))</f>
        <v>Player 2</v>
      </c>
      <c r="E444" s="10"/>
      <c r="F444" s="13"/>
    </row>
    <row r="445" spans="1:6" s="6" customFormat="1" ht="24.75" customHeight="1">
      <c r="A445" s="10">
        <v>7</v>
      </c>
      <c r="B445" s="10"/>
      <c r="C445" s="12" t="str">
        <f ca="1">INDIRECT(ADDRESS(4+MOD(7-D436+2*$E$2+1,2*$E$2+1),3))</f>
        <v>Player 14</v>
      </c>
      <c r="D445" s="10" t="str">
        <f ca="1">INDIRECT(ADDRESS(4+MOD(21-D436+2*$E$2+1,2*$E$2+1),3))</f>
        <v>Player 1</v>
      </c>
      <c r="E445" s="10"/>
      <c r="F445" s="13"/>
    </row>
    <row r="446" spans="1:6" s="6" customFormat="1" ht="24.75" customHeight="1">
      <c r="A446" s="10">
        <v>8</v>
      </c>
      <c r="B446" s="10"/>
      <c r="C446" s="12" t="str">
        <f ca="1">INDIRECT(ADDRESS(4+MOD(8-D436+2*$E$2+1,2*$E$2+1),3))</f>
        <v>Player 15</v>
      </c>
      <c r="D446" s="10" t="str">
        <f ca="1">INDIRECT(ADDRESS(4+MOD(20-D436+2*$E$2+1,2*$E$2+1),3))</f>
        <v>Player 27 or Rest</v>
      </c>
      <c r="E446" s="10"/>
      <c r="F446" s="13"/>
    </row>
    <row r="447" spans="1:6" s="6" customFormat="1" ht="24.75" customHeight="1">
      <c r="A447" s="10">
        <v>9</v>
      </c>
      <c r="B447" s="10"/>
      <c r="C447" s="12" t="str">
        <f ca="1">INDIRECT(ADDRESS(4+MOD(9-D436+2*$E$2+1,2*$E$2+1),3))</f>
        <v>Player 16</v>
      </c>
      <c r="D447" s="10" t="str">
        <f ca="1">INDIRECT(ADDRESS(4+MOD(19-D436+2*$E$2+1,2*$E$2+1),3))</f>
        <v>Player 26</v>
      </c>
      <c r="E447" s="10"/>
      <c r="F447" s="13"/>
    </row>
    <row r="448" spans="1:6" s="6" customFormat="1" ht="24.75" customHeight="1">
      <c r="A448" s="10">
        <v>10</v>
      </c>
      <c r="B448" s="10"/>
      <c r="C448" s="12" t="str">
        <f ca="1">INDIRECT(ADDRESS(4+MOD(10-D436+2*$E$2+1,2*$E$2+1),3))</f>
        <v>Player 17</v>
      </c>
      <c r="D448" s="10" t="str">
        <f ca="1">INDIRECT(ADDRESS(4+MOD(18-D436+2*$E$2+1,2*$E$2+1),3))</f>
        <v>Player 25</v>
      </c>
      <c r="E448" s="10"/>
      <c r="F448" s="13"/>
    </row>
    <row r="449" spans="1:6" s="6" customFormat="1" ht="24.75" customHeight="1">
      <c r="A449" s="10">
        <v>11</v>
      </c>
      <c r="B449" s="10"/>
      <c r="C449" s="12" t="str">
        <f ca="1">INDIRECT(ADDRESS(4+MOD(11-D436+2*$E$2+1,2*$E$2+1),3))</f>
        <v>Player 18</v>
      </c>
      <c r="D449" s="10" t="str">
        <f ca="1">INDIRECT(ADDRESS(4+MOD(17-D436+2*$E$2+1,2*$E$2+1),3))</f>
        <v>Player 24</v>
      </c>
      <c r="E449" s="10"/>
      <c r="F449" s="13"/>
    </row>
    <row r="450" spans="1:6" s="6" customFormat="1" ht="24.75" customHeight="1">
      <c r="A450" s="10">
        <v>12</v>
      </c>
      <c r="B450" s="10"/>
      <c r="C450" s="12" t="str">
        <f ca="1">INDIRECT(ADDRESS(4+MOD(12-D436+2*$E$2+1,2*$E$2+1),3))</f>
        <v>Player 19</v>
      </c>
      <c r="D450" s="10" t="str">
        <f ca="1">INDIRECT(ADDRESS(4+MOD(16-D436+2*$E$2+1,2*$E$2+1),3))</f>
        <v>Player 23</v>
      </c>
      <c r="E450" s="10"/>
      <c r="F450" s="13"/>
    </row>
    <row r="451" spans="1:6" s="6" customFormat="1" ht="24.75" customHeight="1">
      <c r="A451" s="10">
        <v>13</v>
      </c>
      <c r="B451" s="10"/>
      <c r="C451" s="12" t="str">
        <f ca="1">INDIRECT(ADDRESS(4+MOD(13-D436+2*$E$2+1,2*$E$2+1),3))</f>
        <v>Player 20</v>
      </c>
      <c r="D451" s="10" t="str">
        <f ca="1">INDIRECT(ADDRESS(4+MOD(15-D436+2*$E$2+1,2*$E$2+1),3))</f>
        <v>Player 22</v>
      </c>
      <c r="E451" s="10"/>
      <c r="F451" s="13"/>
    </row>
    <row r="452" spans="1:6" s="6" customFormat="1" ht="24.75" customHeight="1">
      <c r="A452" s="14"/>
      <c r="B452" s="14"/>
      <c r="C452" s="15" t="str">
        <f ca="1">INDIRECT(ADDRESS(4+MOD(14-D436+2*$E$2+1,2*$E$2+1),3))</f>
        <v>Player 21</v>
      </c>
      <c r="D452" s="14" t="s">
        <v>6</v>
      </c>
      <c r="E452" s="14"/>
      <c r="F452" s="16"/>
    </row>
    <row r="453" s="6" customFormat="1" ht="24.75" customHeight="1">
      <c r="F453" s="7"/>
    </row>
    <row r="454" s="6" customFormat="1" ht="24.75" customHeight="1">
      <c r="F454" s="7"/>
    </row>
    <row r="455" spans="1:6" s="6" customFormat="1" ht="24.75" customHeight="1">
      <c r="A455" s="6" t="s">
        <v>9</v>
      </c>
      <c r="F455" s="7"/>
    </row>
    <row r="456" spans="3:6" s="6" customFormat="1" ht="24.75" customHeight="1">
      <c r="C456" s="8" t="s">
        <v>44</v>
      </c>
      <c r="D456" s="9">
        <v>22</v>
      </c>
      <c r="F456" s="7"/>
    </row>
    <row r="457" s="6" customFormat="1" ht="24.75" customHeight="1">
      <c r="F457" s="7"/>
    </row>
    <row r="458" spans="1:6" s="6" customFormat="1" ht="24.75" customHeight="1">
      <c r="A458" s="10" t="s">
        <v>5</v>
      </c>
      <c r="B458" s="11" t="s">
        <v>3</v>
      </c>
      <c r="C458" s="12" t="s">
        <v>11</v>
      </c>
      <c r="D458" s="10" t="s">
        <v>10</v>
      </c>
      <c r="E458" s="11" t="s">
        <v>3</v>
      </c>
      <c r="F458" s="13" t="s">
        <v>4</v>
      </c>
    </row>
    <row r="459" spans="1:6" s="6" customFormat="1" ht="24.75" customHeight="1">
      <c r="A459" s="10">
        <v>1</v>
      </c>
      <c r="B459" s="10"/>
      <c r="C459" s="12" t="str">
        <f ca="1">INDIRECT(ADDRESS(4+MOD(1-D456+2*$E$2+1,2*$E$2+1),3))</f>
        <v>Player 7</v>
      </c>
      <c r="D459" s="10" t="str">
        <f ca="1">INDIRECT(ADDRESS(4+MOD(27-D456+2*$E$2+1,2*$E$2+1),3))</f>
        <v>Player 6</v>
      </c>
      <c r="E459" s="10"/>
      <c r="F459" s="13"/>
    </row>
    <row r="460" spans="1:6" s="6" customFormat="1" ht="24.75" customHeight="1">
      <c r="A460" s="10">
        <v>2</v>
      </c>
      <c r="B460" s="10"/>
      <c r="C460" s="12" t="str">
        <f ca="1">INDIRECT(ADDRESS(4+MOD(2-D456+2*$E$2+1,2*$E$2+1),3))</f>
        <v>Player 8</v>
      </c>
      <c r="D460" s="10" t="str">
        <f ca="1">INDIRECT(ADDRESS(4+MOD(26-D456+2*$E$2+1,2*$E$2+1),3))</f>
        <v>Player 5</v>
      </c>
      <c r="E460" s="10"/>
      <c r="F460" s="13"/>
    </row>
    <row r="461" spans="1:6" s="6" customFormat="1" ht="24.75" customHeight="1">
      <c r="A461" s="10">
        <v>3</v>
      </c>
      <c r="B461" s="10"/>
      <c r="C461" s="12" t="str">
        <f ca="1">INDIRECT(ADDRESS(4+MOD(3-D456+2*$E$2+1,2*$E$2+1),3))</f>
        <v>Player 9</v>
      </c>
      <c r="D461" s="10" t="str">
        <f ca="1">INDIRECT(ADDRESS(4+MOD(25-D456+2*$E$2+1,2*$E$2+1),3))</f>
        <v>Player 4</v>
      </c>
      <c r="E461" s="10"/>
      <c r="F461" s="13"/>
    </row>
    <row r="462" spans="1:6" s="6" customFormat="1" ht="24.75" customHeight="1">
      <c r="A462" s="10">
        <v>4</v>
      </c>
      <c r="B462" s="10"/>
      <c r="C462" s="12" t="str">
        <f ca="1">INDIRECT(ADDRESS(4+MOD(4-D456+2*$E$2+1,2*$E$2+1),3))</f>
        <v>Player 10</v>
      </c>
      <c r="D462" s="10" t="str">
        <f ca="1">INDIRECT(ADDRESS(4+MOD(24-D456+2*$E$2+1,2*$E$2+1),3))</f>
        <v>Player 3</v>
      </c>
      <c r="E462" s="10"/>
      <c r="F462" s="13"/>
    </row>
    <row r="463" spans="1:6" s="6" customFormat="1" ht="24.75" customHeight="1">
      <c r="A463" s="10">
        <v>5</v>
      </c>
      <c r="B463" s="10"/>
      <c r="C463" s="12" t="str">
        <f ca="1">INDIRECT(ADDRESS(4+MOD(5-D456+2*$E$2+1,2*$E$2+1),3))</f>
        <v>Player 11</v>
      </c>
      <c r="D463" s="10" t="str">
        <f ca="1">INDIRECT(ADDRESS(4+MOD(23-D456+2*$E$2+1,2*$E$2+1),3))</f>
        <v>Player 2</v>
      </c>
      <c r="E463" s="10"/>
      <c r="F463" s="13"/>
    </row>
    <row r="464" spans="1:6" s="6" customFormat="1" ht="24.75" customHeight="1">
      <c r="A464" s="10">
        <v>6</v>
      </c>
      <c r="B464" s="10"/>
      <c r="C464" s="12" t="str">
        <f ca="1">INDIRECT(ADDRESS(4+MOD(6-D456+2*$E$2+1,2*$E$2+1),3))</f>
        <v>Player 12</v>
      </c>
      <c r="D464" s="10" t="str">
        <f ca="1">INDIRECT(ADDRESS(4+MOD(22-D456+2*$E$2+1,2*$E$2+1),3))</f>
        <v>Player 1</v>
      </c>
      <c r="E464" s="10"/>
      <c r="F464" s="13"/>
    </row>
    <row r="465" spans="1:6" s="6" customFormat="1" ht="24.75" customHeight="1">
      <c r="A465" s="10">
        <v>7</v>
      </c>
      <c r="B465" s="10"/>
      <c r="C465" s="12" t="str">
        <f ca="1">INDIRECT(ADDRESS(4+MOD(7-D456+2*$E$2+1,2*$E$2+1),3))</f>
        <v>Player 13</v>
      </c>
      <c r="D465" s="10" t="str">
        <f ca="1">INDIRECT(ADDRESS(4+MOD(21-D456+2*$E$2+1,2*$E$2+1),3))</f>
        <v>Player 27 or Rest</v>
      </c>
      <c r="E465" s="10"/>
      <c r="F465" s="13"/>
    </row>
    <row r="466" spans="1:6" s="6" customFormat="1" ht="24.75" customHeight="1">
      <c r="A466" s="10">
        <v>8</v>
      </c>
      <c r="B466" s="10"/>
      <c r="C466" s="12" t="str">
        <f ca="1">INDIRECT(ADDRESS(4+MOD(8-D456+2*$E$2+1,2*$E$2+1),3))</f>
        <v>Player 14</v>
      </c>
      <c r="D466" s="10" t="str">
        <f ca="1">INDIRECT(ADDRESS(4+MOD(20-D456+2*$E$2+1,2*$E$2+1),3))</f>
        <v>Player 26</v>
      </c>
      <c r="E466" s="10"/>
      <c r="F466" s="13"/>
    </row>
    <row r="467" spans="1:6" s="6" customFormat="1" ht="24.75" customHeight="1">
      <c r="A467" s="10">
        <v>9</v>
      </c>
      <c r="B467" s="10"/>
      <c r="C467" s="12" t="str">
        <f ca="1">INDIRECT(ADDRESS(4+MOD(9-D456+2*$E$2+1,2*$E$2+1),3))</f>
        <v>Player 15</v>
      </c>
      <c r="D467" s="10" t="str">
        <f ca="1">INDIRECT(ADDRESS(4+MOD(19-D456+2*$E$2+1,2*$E$2+1),3))</f>
        <v>Player 25</v>
      </c>
      <c r="E467" s="10"/>
      <c r="F467" s="13"/>
    </row>
    <row r="468" spans="1:6" s="6" customFormat="1" ht="24.75" customHeight="1">
      <c r="A468" s="10">
        <v>10</v>
      </c>
      <c r="B468" s="10"/>
      <c r="C468" s="12" t="str">
        <f ca="1">INDIRECT(ADDRESS(4+MOD(10-D456+2*$E$2+1,2*$E$2+1),3))</f>
        <v>Player 16</v>
      </c>
      <c r="D468" s="10" t="str">
        <f ca="1">INDIRECT(ADDRESS(4+MOD(18-D456+2*$E$2+1,2*$E$2+1),3))</f>
        <v>Player 24</v>
      </c>
      <c r="E468" s="10"/>
      <c r="F468" s="13"/>
    </row>
    <row r="469" spans="1:6" s="6" customFormat="1" ht="24.75" customHeight="1">
      <c r="A469" s="10">
        <v>11</v>
      </c>
      <c r="B469" s="10"/>
      <c r="C469" s="12" t="str">
        <f ca="1">INDIRECT(ADDRESS(4+MOD(11-D456+2*$E$2+1,2*$E$2+1),3))</f>
        <v>Player 17</v>
      </c>
      <c r="D469" s="10" t="str">
        <f ca="1">INDIRECT(ADDRESS(4+MOD(17-D456+2*$E$2+1,2*$E$2+1),3))</f>
        <v>Player 23</v>
      </c>
      <c r="E469" s="10"/>
      <c r="F469" s="13"/>
    </row>
    <row r="470" spans="1:6" s="6" customFormat="1" ht="24.75" customHeight="1">
      <c r="A470" s="10">
        <v>12</v>
      </c>
      <c r="B470" s="10"/>
      <c r="C470" s="12" t="str">
        <f ca="1">INDIRECT(ADDRESS(4+MOD(12-D456+2*$E$2+1,2*$E$2+1),3))</f>
        <v>Player 18</v>
      </c>
      <c r="D470" s="10" t="str">
        <f ca="1">INDIRECT(ADDRESS(4+MOD(16-D456+2*$E$2+1,2*$E$2+1),3))</f>
        <v>Player 22</v>
      </c>
      <c r="E470" s="10"/>
      <c r="F470" s="13"/>
    </row>
    <row r="471" spans="1:6" s="6" customFormat="1" ht="24.75" customHeight="1">
      <c r="A471" s="10">
        <v>13</v>
      </c>
      <c r="B471" s="10"/>
      <c r="C471" s="12" t="str">
        <f ca="1">INDIRECT(ADDRESS(4+MOD(13-D456+2*$E$2+1,2*$E$2+1),3))</f>
        <v>Player 19</v>
      </c>
      <c r="D471" s="10" t="str">
        <f ca="1">INDIRECT(ADDRESS(4+MOD(15-D456+2*$E$2+1,2*$E$2+1),3))</f>
        <v>Player 21</v>
      </c>
      <c r="E471" s="10"/>
      <c r="F471" s="13"/>
    </row>
    <row r="472" spans="1:6" s="6" customFormat="1" ht="24.75" customHeight="1">
      <c r="A472" s="14"/>
      <c r="B472" s="14"/>
      <c r="C472" s="15" t="str">
        <f ca="1">INDIRECT(ADDRESS(4+MOD(14-D456+2*$E$2+1,2*$E$2+1),3))</f>
        <v>Player 20</v>
      </c>
      <c r="D472" s="14" t="s">
        <v>6</v>
      </c>
      <c r="E472" s="14"/>
      <c r="F472" s="16"/>
    </row>
    <row r="473" s="6" customFormat="1" ht="24.75" customHeight="1">
      <c r="F473" s="7"/>
    </row>
    <row r="474" s="6" customFormat="1" ht="24.75" customHeight="1">
      <c r="F474" s="7"/>
    </row>
    <row r="475" spans="1:6" s="6" customFormat="1" ht="24.75" customHeight="1">
      <c r="A475" s="6" t="s">
        <v>9</v>
      </c>
      <c r="F475" s="7"/>
    </row>
    <row r="476" spans="3:6" s="6" customFormat="1" ht="24.75" customHeight="1">
      <c r="C476" s="8" t="s">
        <v>44</v>
      </c>
      <c r="D476" s="9">
        <v>23</v>
      </c>
      <c r="F476" s="7"/>
    </row>
    <row r="477" s="6" customFormat="1" ht="24.75" customHeight="1">
      <c r="F477" s="7"/>
    </row>
    <row r="478" spans="1:6" s="6" customFormat="1" ht="24.75" customHeight="1">
      <c r="A478" s="10" t="s">
        <v>5</v>
      </c>
      <c r="B478" s="11" t="s">
        <v>3</v>
      </c>
      <c r="C478" s="12" t="s">
        <v>11</v>
      </c>
      <c r="D478" s="10" t="s">
        <v>10</v>
      </c>
      <c r="E478" s="11" t="s">
        <v>3</v>
      </c>
      <c r="F478" s="13" t="s">
        <v>4</v>
      </c>
    </row>
    <row r="479" spans="1:6" s="6" customFormat="1" ht="24.75" customHeight="1">
      <c r="A479" s="10">
        <v>1</v>
      </c>
      <c r="B479" s="10"/>
      <c r="C479" s="12" t="str">
        <f ca="1">INDIRECT(ADDRESS(4+MOD(1-D476+2*$E$2+1,2*$E$2+1),3))</f>
        <v>Player 6</v>
      </c>
      <c r="D479" s="10" t="str">
        <f ca="1">INDIRECT(ADDRESS(4+MOD(27-D476+2*$E$2+1,2*$E$2+1),3))</f>
        <v>Player 5</v>
      </c>
      <c r="E479" s="10"/>
      <c r="F479" s="13"/>
    </row>
    <row r="480" spans="1:6" s="6" customFormat="1" ht="24.75" customHeight="1">
      <c r="A480" s="10">
        <v>2</v>
      </c>
      <c r="B480" s="10"/>
      <c r="C480" s="12" t="str">
        <f ca="1">INDIRECT(ADDRESS(4+MOD(2-D476+2*$E$2+1,2*$E$2+1),3))</f>
        <v>Player 7</v>
      </c>
      <c r="D480" s="10" t="str">
        <f ca="1">INDIRECT(ADDRESS(4+MOD(26-D476+2*$E$2+1,2*$E$2+1),3))</f>
        <v>Player 4</v>
      </c>
      <c r="E480" s="10"/>
      <c r="F480" s="13"/>
    </row>
    <row r="481" spans="1:6" s="6" customFormat="1" ht="24.75" customHeight="1">
      <c r="A481" s="10">
        <v>3</v>
      </c>
      <c r="B481" s="10"/>
      <c r="C481" s="12" t="str">
        <f ca="1">INDIRECT(ADDRESS(4+MOD(3-D476+2*$E$2+1,2*$E$2+1),3))</f>
        <v>Player 8</v>
      </c>
      <c r="D481" s="10" t="str">
        <f ca="1">INDIRECT(ADDRESS(4+MOD(25-D476+2*$E$2+1,2*$E$2+1),3))</f>
        <v>Player 3</v>
      </c>
      <c r="E481" s="10"/>
      <c r="F481" s="13"/>
    </row>
    <row r="482" spans="1:6" s="6" customFormat="1" ht="24.75" customHeight="1">
      <c r="A482" s="10">
        <v>4</v>
      </c>
      <c r="B482" s="10"/>
      <c r="C482" s="12" t="str">
        <f ca="1">INDIRECT(ADDRESS(4+MOD(4-D476+2*$E$2+1,2*$E$2+1),3))</f>
        <v>Player 9</v>
      </c>
      <c r="D482" s="10" t="str">
        <f ca="1">INDIRECT(ADDRESS(4+MOD(24-D476+2*$E$2+1,2*$E$2+1),3))</f>
        <v>Player 2</v>
      </c>
      <c r="E482" s="10"/>
      <c r="F482" s="13"/>
    </row>
    <row r="483" spans="1:6" s="6" customFormat="1" ht="24.75" customHeight="1">
      <c r="A483" s="10">
        <v>5</v>
      </c>
      <c r="B483" s="10"/>
      <c r="C483" s="12" t="str">
        <f ca="1">INDIRECT(ADDRESS(4+MOD(5-D476+2*$E$2+1,2*$E$2+1),3))</f>
        <v>Player 10</v>
      </c>
      <c r="D483" s="10" t="str">
        <f ca="1">INDIRECT(ADDRESS(4+MOD(23-D476+2*$E$2+1,2*$E$2+1),3))</f>
        <v>Player 1</v>
      </c>
      <c r="E483" s="10"/>
      <c r="F483" s="13"/>
    </row>
    <row r="484" spans="1:6" s="6" customFormat="1" ht="24.75" customHeight="1">
      <c r="A484" s="10">
        <v>6</v>
      </c>
      <c r="B484" s="10"/>
      <c r="C484" s="12" t="str">
        <f ca="1">INDIRECT(ADDRESS(4+MOD(6-D476+2*$E$2+1,2*$E$2+1),3))</f>
        <v>Player 11</v>
      </c>
      <c r="D484" s="10" t="str">
        <f ca="1">INDIRECT(ADDRESS(4+MOD(22-D476+2*$E$2+1,2*$E$2+1),3))</f>
        <v>Player 27 or Rest</v>
      </c>
      <c r="E484" s="10"/>
      <c r="F484" s="13"/>
    </row>
    <row r="485" spans="1:6" s="6" customFormat="1" ht="24.75" customHeight="1">
      <c r="A485" s="10">
        <v>7</v>
      </c>
      <c r="B485" s="10"/>
      <c r="C485" s="12" t="str">
        <f ca="1">INDIRECT(ADDRESS(4+MOD(7-D476+2*$E$2+1,2*$E$2+1),3))</f>
        <v>Player 12</v>
      </c>
      <c r="D485" s="10" t="str">
        <f ca="1">INDIRECT(ADDRESS(4+MOD(21-D476+2*$E$2+1,2*$E$2+1),3))</f>
        <v>Player 26</v>
      </c>
      <c r="E485" s="10"/>
      <c r="F485" s="13"/>
    </row>
    <row r="486" spans="1:6" s="6" customFormat="1" ht="24.75" customHeight="1">
      <c r="A486" s="10">
        <v>8</v>
      </c>
      <c r="B486" s="10"/>
      <c r="C486" s="12" t="str">
        <f ca="1">INDIRECT(ADDRESS(4+MOD(8-D476+2*$E$2+1,2*$E$2+1),3))</f>
        <v>Player 13</v>
      </c>
      <c r="D486" s="10" t="str">
        <f ca="1">INDIRECT(ADDRESS(4+MOD(20-D476+2*$E$2+1,2*$E$2+1),3))</f>
        <v>Player 25</v>
      </c>
      <c r="E486" s="10"/>
      <c r="F486" s="13"/>
    </row>
    <row r="487" spans="1:6" s="6" customFormat="1" ht="24.75" customHeight="1">
      <c r="A487" s="10">
        <v>9</v>
      </c>
      <c r="B487" s="10"/>
      <c r="C487" s="12" t="str">
        <f ca="1">INDIRECT(ADDRESS(4+MOD(9-D476+2*$E$2+1,2*$E$2+1),3))</f>
        <v>Player 14</v>
      </c>
      <c r="D487" s="10" t="str">
        <f ca="1">INDIRECT(ADDRESS(4+MOD(19-D476+2*$E$2+1,2*$E$2+1),3))</f>
        <v>Player 24</v>
      </c>
      <c r="E487" s="10"/>
      <c r="F487" s="13"/>
    </row>
    <row r="488" spans="1:6" s="6" customFormat="1" ht="24.75" customHeight="1">
      <c r="A488" s="10">
        <v>10</v>
      </c>
      <c r="B488" s="10"/>
      <c r="C488" s="12" t="str">
        <f ca="1">INDIRECT(ADDRESS(4+MOD(10-D476+2*$E$2+1,2*$E$2+1),3))</f>
        <v>Player 15</v>
      </c>
      <c r="D488" s="10" t="str">
        <f ca="1">INDIRECT(ADDRESS(4+MOD(18-D476+2*$E$2+1,2*$E$2+1),3))</f>
        <v>Player 23</v>
      </c>
      <c r="E488" s="10"/>
      <c r="F488" s="13"/>
    </row>
    <row r="489" spans="1:6" s="6" customFormat="1" ht="24.75" customHeight="1">
      <c r="A489" s="10">
        <v>11</v>
      </c>
      <c r="B489" s="10"/>
      <c r="C489" s="12" t="str">
        <f ca="1">INDIRECT(ADDRESS(4+MOD(11-D476+2*$E$2+1,2*$E$2+1),3))</f>
        <v>Player 16</v>
      </c>
      <c r="D489" s="10" t="str">
        <f ca="1">INDIRECT(ADDRESS(4+MOD(17-D476+2*$E$2+1,2*$E$2+1),3))</f>
        <v>Player 22</v>
      </c>
      <c r="E489" s="10"/>
      <c r="F489" s="13"/>
    </row>
    <row r="490" spans="1:6" s="6" customFormat="1" ht="24.75" customHeight="1">
      <c r="A490" s="10">
        <v>12</v>
      </c>
      <c r="B490" s="10"/>
      <c r="C490" s="12" t="str">
        <f ca="1">INDIRECT(ADDRESS(4+MOD(12-D476+2*$E$2+1,2*$E$2+1),3))</f>
        <v>Player 17</v>
      </c>
      <c r="D490" s="10" t="str">
        <f ca="1">INDIRECT(ADDRESS(4+MOD(16-D476+2*$E$2+1,2*$E$2+1),3))</f>
        <v>Player 21</v>
      </c>
      <c r="E490" s="10"/>
      <c r="F490" s="13"/>
    </row>
    <row r="491" spans="1:6" s="6" customFormat="1" ht="24.75" customHeight="1">
      <c r="A491" s="10">
        <v>13</v>
      </c>
      <c r="B491" s="10"/>
      <c r="C491" s="12" t="str">
        <f ca="1">INDIRECT(ADDRESS(4+MOD(13-D476+2*$E$2+1,2*$E$2+1),3))</f>
        <v>Player 18</v>
      </c>
      <c r="D491" s="10" t="str">
        <f ca="1">INDIRECT(ADDRESS(4+MOD(15-D476+2*$E$2+1,2*$E$2+1),3))</f>
        <v>Player 20</v>
      </c>
      <c r="E491" s="10"/>
      <c r="F491" s="13"/>
    </row>
    <row r="492" spans="1:6" s="6" customFormat="1" ht="24.75" customHeight="1">
      <c r="A492" s="14"/>
      <c r="B492" s="14"/>
      <c r="C492" s="15" t="str">
        <f ca="1">INDIRECT(ADDRESS(4+MOD(14-D476+2*$E$2+1,2*$E$2+1),3))</f>
        <v>Player 19</v>
      </c>
      <c r="D492" s="14" t="s">
        <v>6</v>
      </c>
      <c r="E492" s="14"/>
      <c r="F492" s="16"/>
    </row>
    <row r="493" s="6" customFormat="1" ht="24.75" customHeight="1">
      <c r="F493" s="7"/>
    </row>
    <row r="494" s="6" customFormat="1" ht="24.75" customHeight="1">
      <c r="F494" s="7"/>
    </row>
    <row r="495" s="6" customFormat="1" ht="24.75" customHeight="1">
      <c r="F495" s="7"/>
    </row>
    <row r="496" spans="1:6" s="6" customFormat="1" ht="24.75" customHeight="1">
      <c r="A496" s="6" t="s">
        <v>9</v>
      </c>
      <c r="F496" s="7"/>
    </row>
    <row r="497" spans="3:6" s="6" customFormat="1" ht="24.75" customHeight="1">
      <c r="C497" s="8" t="s">
        <v>44</v>
      </c>
      <c r="D497" s="9">
        <v>24</v>
      </c>
      <c r="F497" s="7"/>
    </row>
    <row r="498" s="6" customFormat="1" ht="24.75" customHeight="1">
      <c r="F498" s="7"/>
    </row>
    <row r="499" spans="1:6" s="6" customFormat="1" ht="24.75" customHeight="1">
      <c r="A499" s="10" t="s">
        <v>5</v>
      </c>
      <c r="B499" s="11" t="s">
        <v>3</v>
      </c>
      <c r="C499" s="12" t="s">
        <v>11</v>
      </c>
      <c r="D499" s="10" t="s">
        <v>10</v>
      </c>
      <c r="E499" s="11" t="s">
        <v>3</v>
      </c>
      <c r="F499" s="13" t="s">
        <v>4</v>
      </c>
    </row>
    <row r="500" spans="1:6" s="6" customFormat="1" ht="24.75" customHeight="1">
      <c r="A500" s="10">
        <v>1</v>
      </c>
      <c r="B500" s="10"/>
      <c r="C500" s="12" t="str">
        <f ca="1">INDIRECT(ADDRESS(4+MOD(1-D497+2*$E$2+1,2*$E$2+1),3))</f>
        <v>Player 5</v>
      </c>
      <c r="D500" s="10" t="str">
        <f ca="1">INDIRECT(ADDRESS(4+MOD(27-D497+2*$E$2+1,2*$E$2+1),3))</f>
        <v>Player 4</v>
      </c>
      <c r="E500" s="10"/>
      <c r="F500" s="13"/>
    </row>
    <row r="501" spans="1:6" s="6" customFormat="1" ht="24.75" customHeight="1">
      <c r="A501" s="10">
        <v>2</v>
      </c>
      <c r="B501" s="10"/>
      <c r="C501" s="12" t="str">
        <f ca="1">INDIRECT(ADDRESS(4+MOD(2-D497+2*$E$2+1,2*$E$2+1),3))</f>
        <v>Player 6</v>
      </c>
      <c r="D501" s="10" t="str">
        <f ca="1">INDIRECT(ADDRESS(4+MOD(26-D497+2*$E$2+1,2*$E$2+1),3))</f>
        <v>Player 3</v>
      </c>
      <c r="E501" s="10"/>
      <c r="F501" s="13"/>
    </row>
    <row r="502" spans="1:6" s="6" customFormat="1" ht="24.75" customHeight="1">
      <c r="A502" s="10">
        <v>3</v>
      </c>
      <c r="B502" s="10"/>
      <c r="C502" s="12" t="str">
        <f ca="1">INDIRECT(ADDRESS(4+MOD(3-D497+2*$E$2+1,2*$E$2+1),3))</f>
        <v>Player 7</v>
      </c>
      <c r="D502" s="10" t="str">
        <f ca="1">INDIRECT(ADDRESS(4+MOD(25-D497+2*$E$2+1,2*$E$2+1),3))</f>
        <v>Player 2</v>
      </c>
      <c r="E502" s="10"/>
      <c r="F502" s="13"/>
    </row>
    <row r="503" spans="1:6" s="6" customFormat="1" ht="24.75" customHeight="1">
      <c r="A503" s="10">
        <v>4</v>
      </c>
      <c r="B503" s="10"/>
      <c r="C503" s="12" t="str">
        <f ca="1">INDIRECT(ADDRESS(4+MOD(4-D497+2*$E$2+1,2*$E$2+1),3))</f>
        <v>Player 8</v>
      </c>
      <c r="D503" s="10" t="str">
        <f ca="1">INDIRECT(ADDRESS(4+MOD(24-D497+2*$E$2+1,2*$E$2+1),3))</f>
        <v>Player 1</v>
      </c>
      <c r="E503" s="10"/>
      <c r="F503" s="13"/>
    </row>
    <row r="504" spans="1:6" s="6" customFormat="1" ht="24.75" customHeight="1">
      <c r="A504" s="10">
        <v>5</v>
      </c>
      <c r="B504" s="10"/>
      <c r="C504" s="12" t="str">
        <f ca="1">INDIRECT(ADDRESS(4+MOD(5-D497+2*$E$2+1,2*$E$2+1),3))</f>
        <v>Player 9</v>
      </c>
      <c r="D504" s="10" t="str">
        <f ca="1">INDIRECT(ADDRESS(4+MOD(23-D497+2*$E$2+1,2*$E$2+1),3))</f>
        <v>Player 27 or Rest</v>
      </c>
      <c r="E504" s="10"/>
      <c r="F504" s="13"/>
    </row>
    <row r="505" spans="1:6" s="6" customFormat="1" ht="24.75" customHeight="1">
      <c r="A505" s="10">
        <v>6</v>
      </c>
      <c r="B505" s="10"/>
      <c r="C505" s="12" t="str">
        <f ca="1">INDIRECT(ADDRESS(4+MOD(6-D497+2*$E$2+1,2*$E$2+1),3))</f>
        <v>Player 10</v>
      </c>
      <c r="D505" s="10" t="str">
        <f ca="1">INDIRECT(ADDRESS(4+MOD(22-D497+2*$E$2+1,2*$E$2+1),3))</f>
        <v>Player 26</v>
      </c>
      <c r="E505" s="10"/>
      <c r="F505" s="13"/>
    </row>
    <row r="506" spans="1:6" s="6" customFormat="1" ht="24.75" customHeight="1">
      <c r="A506" s="10">
        <v>7</v>
      </c>
      <c r="B506" s="10"/>
      <c r="C506" s="12" t="str">
        <f ca="1">INDIRECT(ADDRESS(4+MOD(7-D497+2*$E$2+1,2*$E$2+1),3))</f>
        <v>Player 11</v>
      </c>
      <c r="D506" s="10" t="str">
        <f ca="1">INDIRECT(ADDRESS(4+MOD(21-D497+2*$E$2+1,2*$E$2+1),3))</f>
        <v>Player 25</v>
      </c>
      <c r="E506" s="10"/>
      <c r="F506" s="13"/>
    </row>
    <row r="507" spans="1:6" s="6" customFormat="1" ht="24.75" customHeight="1">
      <c r="A507" s="10">
        <v>8</v>
      </c>
      <c r="B507" s="10"/>
      <c r="C507" s="12" t="str">
        <f ca="1">INDIRECT(ADDRESS(4+MOD(8-D497+2*$E$2+1,2*$E$2+1),3))</f>
        <v>Player 12</v>
      </c>
      <c r="D507" s="10" t="str">
        <f ca="1">INDIRECT(ADDRESS(4+MOD(20-D497+2*$E$2+1,2*$E$2+1),3))</f>
        <v>Player 24</v>
      </c>
      <c r="E507" s="10"/>
      <c r="F507" s="13"/>
    </row>
    <row r="508" spans="1:6" s="6" customFormat="1" ht="24.75" customHeight="1">
      <c r="A508" s="10">
        <v>9</v>
      </c>
      <c r="B508" s="10"/>
      <c r="C508" s="12" t="str">
        <f ca="1">INDIRECT(ADDRESS(4+MOD(9-D497+2*$E$2+1,2*$E$2+1),3))</f>
        <v>Player 13</v>
      </c>
      <c r="D508" s="10" t="str">
        <f ca="1">INDIRECT(ADDRESS(4+MOD(19-D497+2*$E$2+1,2*$E$2+1),3))</f>
        <v>Player 23</v>
      </c>
      <c r="E508" s="10"/>
      <c r="F508" s="13"/>
    </row>
    <row r="509" spans="1:6" s="6" customFormat="1" ht="24.75" customHeight="1">
      <c r="A509" s="10">
        <v>10</v>
      </c>
      <c r="B509" s="10"/>
      <c r="C509" s="12" t="str">
        <f ca="1">INDIRECT(ADDRESS(4+MOD(10-D497+2*$E$2+1,2*$E$2+1),3))</f>
        <v>Player 14</v>
      </c>
      <c r="D509" s="10" t="str">
        <f ca="1">INDIRECT(ADDRESS(4+MOD(18-D497+2*$E$2+1,2*$E$2+1),3))</f>
        <v>Player 22</v>
      </c>
      <c r="E509" s="10"/>
      <c r="F509" s="13"/>
    </row>
    <row r="510" spans="1:6" s="6" customFormat="1" ht="24.75" customHeight="1">
      <c r="A510" s="10">
        <v>11</v>
      </c>
      <c r="B510" s="10"/>
      <c r="C510" s="12" t="str">
        <f ca="1">INDIRECT(ADDRESS(4+MOD(11-D497+2*$E$2+1,2*$E$2+1),3))</f>
        <v>Player 15</v>
      </c>
      <c r="D510" s="10" t="str">
        <f ca="1">INDIRECT(ADDRESS(4+MOD(17-D497+2*$E$2+1,2*$E$2+1),3))</f>
        <v>Player 21</v>
      </c>
      <c r="E510" s="10"/>
      <c r="F510" s="13"/>
    </row>
    <row r="511" spans="1:6" s="6" customFormat="1" ht="24.75" customHeight="1">
      <c r="A511" s="10">
        <v>12</v>
      </c>
      <c r="B511" s="10"/>
      <c r="C511" s="12" t="str">
        <f ca="1">INDIRECT(ADDRESS(4+MOD(12-D497+2*$E$2+1,2*$E$2+1),3))</f>
        <v>Player 16</v>
      </c>
      <c r="D511" s="10" t="str">
        <f ca="1">INDIRECT(ADDRESS(4+MOD(16-D497+2*$E$2+1,2*$E$2+1),3))</f>
        <v>Player 20</v>
      </c>
      <c r="E511" s="10"/>
      <c r="F511" s="13"/>
    </row>
    <row r="512" spans="1:6" s="6" customFormat="1" ht="24.75" customHeight="1">
      <c r="A512" s="10">
        <v>13</v>
      </c>
      <c r="B512" s="10"/>
      <c r="C512" s="12" t="str">
        <f ca="1">INDIRECT(ADDRESS(4+MOD(13-D497+2*$E$2+1,2*$E$2+1),3))</f>
        <v>Player 17</v>
      </c>
      <c r="D512" s="10" t="str">
        <f ca="1">INDIRECT(ADDRESS(4+MOD(15-D497+2*$E$2+1,2*$E$2+1),3))</f>
        <v>Player 19</v>
      </c>
      <c r="E512" s="10"/>
      <c r="F512" s="13"/>
    </row>
    <row r="513" spans="1:6" s="6" customFormat="1" ht="24.75" customHeight="1">
      <c r="A513" s="14"/>
      <c r="B513" s="14"/>
      <c r="C513" s="15" t="str">
        <f ca="1">INDIRECT(ADDRESS(4+MOD(14-D497+2*$E$2+1,2*$E$2+1),3))</f>
        <v>Player 18</v>
      </c>
      <c r="D513" s="14" t="s">
        <v>6</v>
      </c>
      <c r="E513" s="14"/>
      <c r="F513" s="16"/>
    </row>
    <row r="514" s="6" customFormat="1" ht="24.75" customHeight="1">
      <c r="F514" s="7"/>
    </row>
    <row r="515" s="6" customFormat="1" ht="24.75" customHeight="1">
      <c r="F515" s="7"/>
    </row>
    <row r="516" s="6" customFormat="1" ht="24.75" customHeight="1">
      <c r="F516" s="7"/>
    </row>
    <row r="517" spans="1:6" s="6" customFormat="1" ht="24.75" customHeight="1">
      <c r="A517" s="6" t="s">
        <v>9</v>
      </c>
      <c r="F517" s="7"/>
    </row>
    <row r="518" spans="3:6" s="6" customFormat="1" ht="24.75" customHeight="1">
      <c r="C518" s="8" t="s">
        <v>44</v>
      </c>
      <c r="D518" s="9">
        <v>25</v>
      </c>
      <c r="F518" s="7"/>
    </row>
    <row r="519" s="6" customFormat="1" ht="24.75" customHeight="1">
      <c r="F519" s="7"/>
    </row>
    <row r="520" spans="1:6" s="6" customFormat="1" ht="24.75" customHeight="1">
      <c r="A520" s="10" t="s">
        <v>5</v>
      </c>
      <c r="B520" s="11" t="s">
        <v>3</v>
      </c>
      <c r="C520" s="12" t="s">
        <v>11</v>
      </c>
      <c r="D520" s="10" t="s">
        <v>10</v>
      </c>
      <c r="E520" s="11" t="s">
        <v>3</v>
      </c>
      <c r="F520" s="13" t="s">
        <v>4</v>
      </c>
    </row>
    <row r="521" spans="1:6" s="6" customFormat="1" ht="24.75" customHeight="1">
      <c r="A521" s="10">
        <v>1</v>
      </c>
      <c r="B521" s="10"/>
      <c r="C521" s="12" t="str">
        <f ca="1">INDIRECT(ADDRESS(4+MOD(1-D518+2*$E$2+1,2*$E$2+1),3))</f>
        <v>Player 4</v>
      </c>
      <c r="D521" s="10" t="str">
        <f ca="1">INDIRECT(ADDRESS(4+MOD(27-D518+2*$E$2+1,2*$E$2+1),3))</f>
        <v>Player 3</v>
      </c>
      <c r="E521" s="10"/>
      <c r="F521" s="13"/>
    </row>
    <row r="522" spans="1:6" s="6" customFormat="1" ht="24.75" customHeight="1">
      <c r="A522" s="10">
        <v>2</v>
      </c>
      <c r="B522" s="10"/>
      <c r="C522" s="12" t="str">
        <f ca="1">INDIRECT(ADDRESS(4+MOD(2-D518+2*$E$2+1,2*$E$2+1),3))</f>
        <v>Player 5</v>
      </c>
      <c r="D522" s="10" t="str">
        <f ca="1">INDIRECT(ADDRESS(4+MOD(26-D518+2*$E$2+1,2*$E$2+1),3))</f>
        <v>Player 2</v>
      </c>
      <c r="E522" s="10"/>
      <c r="F522" s="13"/>
    </row>
    <row r="523" spans="1:6" s="6" customFormat="1" ht="24.75" customHeight="1">
      <c r="A523" s="10">
        <v>3</v>
      </c>
      <c r="B523" s="10"/>
      <c r="C523" s="12" t="str">
        <f ca="1">INDIRECT(ADDRESS(4+MOD(3-D518+2*$E$2+1,2*$E$2+1),3))</f>
        <v>Player 6</v>
      </c>
      <c r="D523" s="10" t="str">
        <f ca="1">INDIRECT(ADDRESS(4+MOD(25-D518+2*$E$2+1,2*$E$2+1),3))</f>
        <v>Player 1</v>
      </c>
      <c r="E523" s="10"/>
      <c r="F523" s="13"/>
    </row>
    <row r="524" spans="1:6" s="6" customFormat="1" ht="24.75" customHeight="1">
      <c r="A524" s="10">
        <v>4</v>
      </c>
      <c r="B524" s="10"/>
      <c r="C524" s="12" t="str">
        <f ca="1">INDIRECT(ADDRESS(4+MOD(4-D518+2*$E$2+1,2*$E$2+1),3))</f>
        <v>Player 7</v>
      </c>
      <c r="D524" s="10" t="str">
        <f ca="1">INDIRECT(ADDRESS(4+MOD(24-D518+2*$E$2+1,2*$E$2+1),3))</f>
        <v>Player 27 or Rest</v>
      </c>
      <c r="E524" s="10"/>
      <c r="F524" s="13"/>
    </row>
    <row r="525" spans="1:6" s="6" customFormat="1" ht="24.75" customHeight="1">
      <c r="A525" s="10">
        <v>5</v>
      </c>
      <c r="B525" s="10"/>
      <c r="C525" s="12" t="str">
        <f ca="1">INDIRECT(ADDRESS(4+MOD(5-D518+2*$E$2+1,2*$E$2+1),3))</f>
        <v>Player 8</v>
      </c>
      <c r="D525" s="10" t="str">
        <f ca="1">INDIRECT(ADDRESS(4+MOD(23-D518+2*$E$2+1,2*$E$2+1),3))</f>
        <v>Player 26</v>
      </c>
      <c r="E525" s="10"/>
      <c r="F525" s="13"/>
    </row>
    <row r="526" spans="1:6" s="6" customFormat="1" ht="24.75" customHeight="1">
      <c r="A526" s="10">
        <v>6</v>
      </c>
      <c r="B526" s="10"/>
      <c r="C526" s="12" t="str">
        <f ca="1">INDIRECT(ADDRESS(4+MOD(6-D518+2*$E$2+1,2*$E$2+1),3))</f>
        <v>Player 9</v>
      </c>
      <c r="D526" s="10" t="str">
        <f ca="1">INDIRECT(ADDRESS(4+MOD(22-D518+2*$E$2+1,2*$E$2+1),3))</f>
        <v>Player 25</v>
      </c>
      <c r="E526" s="10"/>
      <c r="F526" s="13"/>
    </row>
    <row r="527" spans="1:6" s="6" customFormat="1" ht="24.75" customHeight="1">
      <c r="A527" s="10">
        <v>7</v>
      </c>
      <c r="B527" s="10"/>
      <c r="C527" s="12" t="str">
        <f ca="1">INDIRECT(ADDRESS(4+MOD(7-D518+2*$E$2+1,2*$E$2+1),3))</f>
        <v>Player 10</v>
      </c>
      <c r="D527" s="10" t="str">
        <f ca="1">INDIRECT(ADDRESS(4+MOD(21-D518+2*$E$2+1,2*$E$2+1),3))</f>
        <v>Player 24</v>
      </c>
      <c r="E527" s="10"/>
      <c r="F527" s="13"/>
    </row>
    <row r="528" spans="1:6" s="6" customFormat="1" ht="24.75" customHeight="1">
      <c r="A528" s="10">
        <v>8</v>
      </c>
      <c r="B528" s="10"/>
      <c r="C528" s="12" t="str">
        <f ca="1">INDIRECT(ADDRESS(4+MOD(8-D518+2*$E$2+1,2*$E$2+1),3))</f>
        <v>Player 11</v>
      </c>
      <c r="D528" s="10" t="str">
        <f ca="1">INDIRECT(ADDRESS(4+MOD(20-D518+2*$E$2+1,2*$E$2+1),3))</f>
        <v>Player 23</v>
      </c>
      <c r="E528" s="10"/>
      <c r="F528" s="13"/>
    </row>
    <row r="529" spans="1:6" s="6" customFormat="1" ht="24.75" customHeight="1">
      <c r="A529" s="10">
        <v>9</v>
      </c>
      <c r="B529" s="10"/>
      <c r="C529" s="12" t="str">
        <f ca="1">INDIRECT(ADDRESS(4+MOD(9-D518+2*$E$2+1,2*$E$2+1),3))</f>
        <v>Player 12</v>
      </c>
      <c r="D529" s="10" t="str">
        <f ca="1">INDIRECT(ADDRESS(4+MOD(19-D518+2*$E$2+1,2*$E$2+1),3))</f>
        <v>Player 22</v>
      </c>
      <c r="E529" s="10"/>
      <c r="F529" s="13"/>
    </row>
    <row r="530" spans="1:6" s="6" customFormat="1" ht="24.75" customHeight="1">
      <c r="A530" s="10">
        <v>10</v>
      </c>
      <c r="B530" s="10"/>
      <c r="C530" s="12" t="str">
        <f ca="1">INDIRECT(ADDRESS(4+MOD(10-D518+2*$E$2+1,2*$E$2+1),3))</f>
        <v>Player 13</v>
      </c>
      <c r="D530" s="10" t="str">
        <f ca="1">INDIRECT(ADDRESS(4+MOD(18-D518+2*$E$2+1,2*$E$2+1),3))</f>
        <v>Player 21</v>
      </c>
      <c r="E530" s="10"/>
      <c r="F530" s="13"/>
    </row>
    <row r="531" spans="1:6" s="6" customFormat="1" ht="24.75" customHeight="1">
      <c r="A531" s="10">
        <v>11</v>
      </c>
      <c r="B531" s="10"/>
      <c r="C531" s="12" t="str">
        <f ca="1">INDIRECT(ADDRESS(4+MOD(11-D518+2*$E$2+1,2*$E$2+1),3))</f>
        <v>Player 14</v>
      </c>
      <c r="D531" s="10" t="str">
        <f ca="1">INDIRECT(ADDRESS(4+MOD(17-D518+2*$E$2+1,2*$E$2+1),3))</f>
        <v>Player 20</v>
      </c>
      <c r="E531" s="10"/>
      <c r="F531" s="13"/>
    </row>
    <row r="532" spans="1:6" s="6" customFormat="1" ht="24.75" customHeight="1">
      <c r="A532" s="10">
        <v>12</v>
      </c>
      <c r="B532" s="10"/>
      <c r="C532" s="12" t="str">
        <f ca="1">INDIRECT(ADDRESS(4+MOD(12-D518+2*$E$2+1,2*$E$2+1),3))</f>
        <v>Player 15</v>
      </c>
      <c r="D532" s="10" t="str">
        <f ca="1">INDIRECT(ADDRESS(4+MOD(16-D518+2*$E$2+1,2*$E$2+1),3))</f>
        <v>Player 19</v>
      </c>
      <c r="E532" s="10"/>
      <c r="F532" s="13"/>
    </row>
    <row r="533" spans="1:6" s="6" customFormat="1" ht="24.75" customHeight="1">
      <c r="A533" s="10">
        <v>13</v>
      </c>
      <c r="B533" s="10"/>
      <c r="C533" s="12" t="str">
        <f ca="1">INDIRECT(ADDRESS(4+MOD(13-D518+2*$E$2+1,2*$E$2+1),3))</f>
        <v>Player 16</v>
      </c>
      <c r="D533" s="10" t="str">
        <f ca="1">INDIRECT(ADDRESS(4+MOD(15-D518+2*$E$2+1,2*$E$2+1),3))</f>
        <v>Player 18</v>
      </c>
      <c r="E533" s="10"/>
      <c r="F533" s="13"/>
    </row>
    <row r="534" spans="1:6" s="6" customFormat="1" ht="24.75" customHeight="1">
      <c r="A534" s="14"/>
      <c r="B534" s="14"/>
      <c r="C534" s="15" t="str">
        <f ca="1">INDIRECT(ADDRESS(4+MOD(14-D518+2*$E$2+1,2*$E$2+1),3))</f>
        <v>Player 17</v>
      </c>
      <c r="D534" s="14" t="s">
        <v>6</v>
      </c>
      <c r="E534" s="14"/>
      <c r="F534" s="16"/>
    </row>
    <row r="535" s="6" customFormat="1" ht="24.75" customHeight="1">
      <c r="F535" s="7"/>
    </row>
    <row r="536" s="6" customFormat="1" ht="24.75" customHeight="1">
      <c r="F536" s="7"/>
    </row>
    <row r="537" s="6" customFormat="1" ht="24.75" customHeight="1">
      <c r="F537" s="7"/>
    </row>
    <row r="538" s="6" customFormat="1" ht="24.75" customHeight="1">
      <c r="F538" s="7"/>
    </row>
    <row r="539" spans="1:6" s="6" customFormat="1" ht="24.75" customHeight="1">
      <c r="A539" s="6" t="s">
        <v>9</v>
      </c>
      <c r="F539" s="7"/>
    </row>
    <row r="540" spans="3:6" s="6" customFormat="1" ht="24.75" customHeight="1">
      <c r="C540" s="8" t="s">
        <v>44</v>
      </c>
      <c r="D540" s="9">
        <v>26</v>
      </c>
      <c r="F540" s="7"/>
    </row>
    <row r="541" s="6" customFormat="1" ht="24.75" customHeight="1">
      <c r="F541" s="7"/>
    </row>
    <row r="542" spans="1:6" s="6" customFormat="1" ht="24.75" customHeight="1">
      <c r="A542" s="10" t="s">
        <v>5</v>
      </c>
      <c r="B542" s="11" t="s">
        <v>3</v>
      </c>
      <c r="C542" s="12" t="s">
        <v>11</v>
      </c>
      <c r="D542" s="10" t="s">
        <v>10</v>
      </c>
      <c r="E542" s="11" t="s">
        <v>3</v>
      </c>
      <c r="F542" s="13" t="s">
        <v>4</v>
      </c>
    </row>
    <row r="543" spans="1:6" s="6" customFormat="1" ht="24.75" customHeight="1">
      <c r="A543" s="10">
        <v>1</v>
      </c>
      <c r="B543" s="10"/>
      <c r="C543" s="12" t="str">
        <f ca="1">INDIRECT(ADDRESS(4+MOD(1-D540+2*$E$2+1,2*$E$2+1),3))</f>
        <v>Player 3</v>
      </c>
      <c r="D543" s="10" t="str">
        <f ca="1">INDIRECT(ADDRESS(4+MOD(27-D540+2*$E$2+1,2*$E$2+1),3))</f>
        <v>Player 2</v>
      </c>
      <c r="E543" s="10"/>
      <c r="F543" s="13"/>
    </row>
    <row r="544" spans="1:6" s="6" customFormat="1" ht="24.75" customHeight="1">
      <c r="A544" s="10">
        <v>2</v>
      </c>
      <c r="B544" s="10"/>
      <c r="C544" s="12" t="str">
        <f ca="1">INDIRECT(ADDRESS(4+MOD(2-D540+2*$E$2+1,2*$E$2+1),3))</f>
        <v>Player 4</v>
      </c>
      <c r="D544" s="10" t="str">
        <f ca="1">INDIRECT(ADDRESS(4+MOD(26-D540+2*$E$2+1,2*$E$2+1),3))</f>
        <v>Player 1</v>
      </c>
      <c r="E544" s="10"/>
      <c r="F544" s="13"/>
    </row>
    <row r="545" spans="1:6" s="6" customFormat="1" ht="24.75" customHeight="1">
      <c r="A545" s="10">
        <v>3</v>
      </c>
      <c r="B545" s="10"/>
      <c r="C545" s="12" t="str">
        <f ca="1">INDIRECT(ADDRESS(4+MOD(3-D540+2*$E$2+1,2*$E$2+1),3))</f>
        <v>Player 5</v>
      </c>
      <c r="D545" s="10" t="str">
        <f ca="1">INDIRECT(ADDRESS(4+MOD(25-D540+2*$E$2+1,2*$E$2+1),3))</f>
        <v>Player 27 or Rest</v>
      </c>
      <c r="E545" s="10"/>
      <c r="F545" s="13"/>
    </row>
    <row r="546" spans="1:6" s="6" customFormat="1" ht="24.75" customHeight="1">
      <c r="A546" s="10">
        <v>4</v>
      </c>
      <c r="B546" s="10"/>
      <c r="C546" s="12" t="str">
        <f ca="1">INDIRECT(ADDRESS(4+MOD(4-D540+2*$E$2+1,2*$E$2+1),3))</f>
        <v>Player 6</v>
      </c>
      <c r="D546" s="10" t="str">
        <f ca="1">INDIRECT(ADDRESS(4+MOD(24-D540+2*$E$2+1,2*$E$2+1),3))</f>
        <v>Player 26</v>
      </c>
      <c r="E546" s="10"/>
      <c r="F546" s="13"/>
    </row>
    <row r="547" spans="1:6" s="6" customFormat="1" ht="24.75" customHeight="1">
      <c r="A547" s="10">
        <v>5</v>
      </c>
      <c r="B547" s="10"/>
      <c r="C547" s="12" t="str">
        <f ca="1">INDIRECT(ADDRESS(4+MOD(5-D540+2*$E$2+1,2*$E$2+1),3))</f>
        <v>Player 7</v>
      </c>
      <c r="D547" s="10" t="str">
        <f ca="1">INDIRECT(ADDRESS(4+MOD(23-D540+2*$E$2+1,2*$E$2+1),3))</f>
        <v>Player 25</v>
      </c>
      <c r="E547" s="10"/>
      <c r="F547" s="13"/>
    </row>
    <row r="548" spans="1:6" s="6" customFormat="1" ht="24.75" customHeight="1">
      <c r="A548" s="10">
        <v>6</v>
      </c>
      <c r="B548" s="10"/>
      <c r="C548" s="12" t="str">
        <f ca="1">INDIRECT(ADDRESS(4+MOD(6-D540+2*$E$2+1,2*$E$2+1),3))</f>
        <v>Player 8</v>
      </c>
      <c r="D548" s="10" t="str">
        <f ca="1">INDIRECT(ADDRESS(4+MOD(22-D540+2*$E$2+1,2*$E$2+1),3))</f>
        <v>Player 24</v>
      </c>
      <c r="E548" s="10"/>
      <c r="F548" s="13"/>
    </row>
    <row r="549" spans="1:6" s="6" customFormat="1" ht="24.75" customHeight="1">
      <c r="A549" s="10">
        <v>7</v>
      </c>
      <c r="B549" s="10"/>
      <c r="C549" s="12" t="str">
        <f ca="1">INDIRECT(ADDRESS(4+MOD(7-D540+2*$E$2+1,2*$E$2+1),3))</f>
        <v>Player 9</v>
      </c>
      <c r="D549" s="10" t="str">
        <f ca="1">INDIRECT(ADDRESS(4+MOD(21-D540+2*$E$2+1,2*$E$2+1),3))</f>
        <v>Player 23</v>
      </c>
      <c r="E549" s="10"/>
      <c r="F549" s="13"/>
    </row>
    <row r="550" spans="1:6" s="6" customFormat="1" ht="24.75" customHeight="1">
      <c r="A550" s="10">
        <v>8</v>
      </c>
      <c r="B550" s="10"/>
      <c r="C550" s="12" t="str">
        <f ca="1">INDIRECT(ADDRESS(4+MOD(8-D540+2*$E$2+1,2*$E$2+1),3))</f>
        <v>Player 10</v>
      </c>
      <c r="D550" s="10" t="str">
        <f ca="1">INDIRECT(ADDRESS(4+MOD(20-D540+2*$E$2+1,2*$E$2+1),3))</f>
        <v>Player 22</v>
      </c>
      <c r="E550" s="10"/>
      <c r="F550" s="13"/>
    </row>
    <row r="551" spans="1:6" s="6" customFormat="1" ht="24.75" customHeight="1">
      <c r="A551" s="10">
        <v>9</v>
      </c>
      <c r="B551" s="10"/>
      <c r="C551" s="12" t="str">
        <f ca="1">INDIRECT(ADDRESS(4+MOD(9-D540+2*$E$2+1,2*$E$2+1),3))</f>
        <v>Player 11</v>
      </c>
      <c r="D551" s="10" t="str">
        <f ca="1">INDIRECT(ADDRESS(4+MOD(19-D540+2*$E$2+1,2*$E$2+1),3))</f>
        <v>Player 21</v>
      </c>
      <c r="E551" s="10"/>
      <c r="F551" s="13"/>
    </row>
    <row r="552" spans="1:6" s="6" customFormat="1" ht="24.75" customHeight="1">
      <c r="A552" s="10">
        <v>10</v>
      </c>
      <c r="B552" s="10"/>
      <c r="C552" s="12" t="str">
        <f ca="1">INDIRECT(ADDRESS(4+MOD(10-D540+2*$E$2+1,2*$E$2+1),3))</f>
        <v>Player 12</v>
      </c>
      <c r="D552" s="10" t="str">
        <f ca="1">INDIRECT(ADDRESS(4+MOD(18-D540+2*$E$2+1,2*$E$2+1),3))</f>
        <v>Player 20</v>
      </c>
      <c r="E552" s="10"/>
      <c r="F552" s="13"/>
    </row>
    <row r="553" spans="1:6" s="6" customFormat="1" ht="24.75" customHeight="1">
      <c r="A553" s="10">
        <v>11</v>
      </c>
      <c r="B553" s="10"/>
      <c r="C553" s="12" t="str">
        <f ca="1">INDIRECT(ADDRESS(4+MOD(11-D540+2*$E$2+1,2*$E$2+1),3))</f>
        <v>Player 13</v>
      </c>
      <c r="D553" s="10" t="str">
        <f ca="1">INDIRECT(ADDRESS(4+MOD(17-D540+2*$E$2+1,2*$E$2+1),3))</f>
        <v>Player 19</v>
      </c>
      <c r="E553" s="10"/>
      <c r="F553" s="13"/>
    </row>
    <row r="554" spans="1:6" s="6" customFormat="1" ht="24.75" customHeight="1">
      <c r="A554" s="10">
        <v>12</v>
      </c>
      <c r="B554" s="10"/>
      <c r="C554" s="12" t="str">
        <f ca="1">INDIRECT(ADDRESS(4+MOD(12-D540+2*$E$2+1,2*$E$2+1),3))</f>
        <v>Player 14</v>
      </c>
      <c r="D554" s="10" t="str">
        <f ca="1">INDIRECT(ADDRESS(4+MOD(16-D540+2*$E$2+1,2*$E$2+1),3))</f>
        <v>Player 18</v>
      </c>
      <c r="E554" s="10"/>
      <c r="F554" s="13"/>
    </row>
    <row r="555" spans="1:6" s="6" customFormat="1" ht="24.75" customHeight="1">
      <c r="A555" s="10">
        <v>13</v>
      </c>
      <c r="B555" s="10"/>
      <c r="C555" s="12" t="str">
        <f ca="1">INDIRECT(ADDRESS(4+MOD(13-D540+2*$E$2+1,2*$E$2+1),3))</f>
        <v>Player 15</v>
      </c>
      <c r="D555" s="10" t="str">
        <f ca="1">INDIRECT(ADDRESS(4+MOD(15-D540+2*$E$2+1,2*$E$2+1),3))</f>
        <v>Player 17</v>
      </c>
      <c r="E555" s="10"/>
      <c r="F555" s="13"/>
    </row>
    <row r="556" spans="1:6" s="6" customFormat="1" ht="24.75" customHeight="1">
      <c r="A556" s="14"/>
      <c r="B556" s="14"/>
      <c r="C556" s="15" t="str">
        <f ca="1">INDIRECT(ADDRESS(4+MOD(14-D540+2*$E$2+1,2*$E$2+1),3))</f>
        <v>Player 16</v>
      </c>
      <c r="D556" s="14" t="s">
        <v>6</v>
      </c>
      <c r="E556" s="14"/>
      <c r="F556" s="16"/>
    </row>
    <row r="557" s="6" customFormat="1" ht="24.75" customHeight="1">
      <c r="F557" s="7"/>
    </row>
    <row r="558" s="6" customFormat="1" ht="24.75" customHeight="1">
      <c r="F558" s="7"/>
    </row>
    <row r="559" s="6" customFormat="1" ht="24.75" customHeight="1">
      <c r="F559" s="7"/>
    </row>
    <row r="560" s="6" customFormat="1" ht="24.75" customHeight="1">
      <c r="F560" s="7"/>
    </row>
    <row r="561" spans="1:6" s="6" customFormat="1" ht="24.75" customHeight="1">
      <c r="A561" s="6" t="s">
        <v>9</v>
      </c>
      <c r="F561" s="7"/>
    </row>
    <row r="562" spans="3:6" s="6" customFormat="1" ht="24.75" customHeight="1">
      <c r="C562" s="8" t="s">
        <v>44</v>
      </c>
      <c r="D562" s="9">
        <v>27</v>
      </c>
      <c r="F562" s="7"/>
    </row>
    <row r="563" s="6" customFormat="1" ht="24.75" customHeight="1">
      <c r="F563" s="7"/>
    </row>
    <row r="564" spans="1:6" s="6" customFormat="1" ht="24.75" customHeight="1">
      <c r="A564" s="10" t="s">
        <v>5</v>
      </c>
      <c r="B564" s="11" t="s">
        <v>3</v>
      </c>
      <c r="C564" s="12" t="s">
        <v>11</v>
      </c>
      <c r="D564" s="10" t="s">
        <v>10</v>
      </c>
      <c r="E564" s="11" t="s">
        <v>3</v>
      </c>
      <c r="F564" s="13" t="s">
        <v>4</v>
      </c>
    </row>
    <row r="565" spans="1:6" s="6" customFormat="1" ht="24.75" customHeight="1">
      <c r="A565" s="10">
        <v>1</v>
      </c>
      <c r="B565" s="10"/>
      <c r="C565" s="12" t="str">
        <f ca="1">INDIRECT(ADDRESS(4+MOD(1-D562+2*$E$2+1,2*$E$2+1),3))</f>
        <v>Player 2</v>
      </c>
      <c r="D565" s="10" t="str">
        <f ca="1">INDIRECT(ADDRESS(4+MOD(27-D562+2*$E$2+1,2*$E$2+1),3))</f>
        <v>Player 1</v>
      </c>
      <c r="E565" s="10"/>
      <c r="F565" s="13"/>
    </row>
    <row r="566" spans="1:6" s="6" customFormat="1" ht="24.75" customHeight="1">
      <c r="A566" s="10">
        <v>2</v>
      </c>
      <c r="B566" s="10"/>
      <c r="C566" s="12" t="str">
        <f ca="1">INDIRECT(ADDRESS(4+MOD(2-D562+2*$E$2+1,2*$E$2+1),3))</f>
        <v>Player 3</v>
      </c>
      <c r="D566" s="10" t="str">
        <f ca="1">INDIRECT(ADDRESS(4+MOD(26-D562+2*$E$2+1,2*$E$2+1),3))</f>
        <v>Player 27 or Rest</v>
      </c>
      <c r="E566" s="10"/>
      <c r="F566" s="13"/>
    </row>
    <row r="567" spans="1:6" s="6" customFormat="1" ht="24.75" customHeight="1">
      <c r="A567" s="10">
        <v>3</v>
      </c>
      <c r="B567" s="10"/>
      <c r="C567" s="12" t="str">
        <f ca="1">INDIRECT(ADDRESS(4+MOD(3-D562+2*$E$2+1,2*$E$2+1),3))</f>
        <v>Player 4</v>
      </c>
      <c r="D567" s="10" t="str">
        <f ca="1">INDIRECT(ADDRESS(4+MOD(25-D562+2*$E$2+1,2*$E$2+1),3))</f>
        <v>Player 26</v>
      </c>
      <c r="E567" s="10"/>
      <c r="F567" s="13"/>
    </row>
    <row r="568" spans="1:6" s="6" customFormat="1" ht="24.75" customHeight="1">
      <c r="A568" s="10">
        <v>4</v>
      </c>
      <c r="B568" s="10"/>
      <c r="C568" s="12" t="str">
        <f ca="1">INDIRECT(ADDRESS(4+MOD(4-D562+2*$E$2+1,2*$E$2+1),3))</f>
        <v>Player 5</v>
      </c>
      <c r="D568" s="10" t="str">
        <f ca="1">INDIRECT(ADDRESS(4+MOD(24-D562+2*$E$2+1,2*$E$2+1),3))</f>
        <v>Player 25</v>
      </c>
      <c r="E568" s="10"/>
      <c r="F568" s="13"/>
    </row>
    <row r="569" spans="1:6" s="6" customFormat="1" ht="24.75" customHeight="1">
      <c r="A569" s="10">
        <v>5</v>
      </c>
      <c r="B569" s="10"/>
      <c r="C569" s="12" t="str">
        <f ca="1">INDIRECT(ADDRESS(4+MOD(5-D562+2*$E$2+1,2*$E$2+1),3))</f>
        <v>Player 6</v>
      </c>
      <c r="D569" s="10" t="str">
        <f ca="1">INDIRECT(ADDRESS(4+MOD(23-D562+2*$E$2+1,2*$E$2+1),3))</f>
        <v>Player 24</v>
      </c>
      <c r="E569" s="10"/>
      <c r="F569" s="13"/>
    </row>
    <row r="570" spans="1:6" s="6" customFormat="1" ht="24.75" customHeight="1">
      <c r="A570" s="10">
        <v>6</v>
      </c>
      <c r="B570" s="10"/>
      <c r="C570" s="12" t="str">
        <f ca="1">INDIRECT(ADDRESS(4+MOD(6-D562+2*$E$2+1,2*$E$2+1),3))</f>
        <v>Player 7</v>
      </c>
      <c r="D570" s="10" t="str">
        <f ca="1">INDIRECT(ADDRESS(4+MOD(22-D562+2*$E$2+1,2*$E$2+1),3))</f>
        <v>Player 23</v>
      </c>
      <c r="E570" s="10"/>
      <c r="F570" s="13"/>
    </row>
    <row r="571" spans="1:6" s="6" customFormat="1" ht="24.75" customHeight="1">
      <c r="A571" s="10">
        <v>7</v>
      </c>
      <c r="B571" s="10"/>
      <c r="C571" s="12" t="str">
        <f ca="1">INDIRECT(ADDRESS(4+MOD(7-D562+2*$E$2+1,2*$E$2+1),3))</f>
        <v>Player 8</v>
      </c>
      <c r="D571" s="10" t="str">
        <f ca="1">INDIRECT(ADDRESS(4+MOD(21-D562+2*$E$2+1,2*$E$2+1),3))</f>
        <v>Player 22</v>
      </c>
      <c r="E571" s="10"/>
      <c r="F571" s="13"/>
    </row>
    <row r="572" spans="1:6" s="6" customFormat="1" ht="24.75" customHeight="1">
      <c r="A572" s="10">
        <v>8</v>
      </c>
      <c r="B572" s="10"/>
      <c r="C572" s="12" t="str">
        <f ca="1">INDIRECT(ADDRESS(4+MOD(8-D562+2*$E$2+1,2*$E$2+1),3))</f>
        <v>Player 9</v>
      </c>
      <c r="D572" s="10" t="str">
        <f ca="1">INDIRECT(ADDRESS(4+MOD(20-D562+2*$E$2+1,2*$E$2+1),3))</f>
        <v>Player 21</v>
      </c>
      <c r="E572" s="10"/>
      <c r="F572" s="13"/>
    </row>
    <row r="573" spans="1:6" s="6" customFormat="1" ht="24.75" customHeight="1">
      <c r="A573" s="10">
        <v>9</v>
      </c>
      <c r="B573" s="10"/>
      <c r="C573" s="12" t="str">
        <f ca="1">INDIRECT(ADDRESS(4+MOD(9-D562+2*$E$2+1,2*$E$2+1),3))</f>
        <v>Player 10</v>
      </c>
      <c r="D573" s="10" t="str">
        <f ca="1">INDIRECT(ADDRESS(4+MOD(19-D562+2*$E$2+1,2*$E$2+1),3))</f>
        <v>Player 20</v>
      </c>
      <c r="E573" s="10"/>
      <c r="F573" s="13"/>
    </row>
    <row r="574" spans="1:6" s="6" customFormat="1" ht="24.75" customHeight="1">
      <c r="A574" s="10">
        <v>10</v>
      </c>
      <c r="B574" s="10"/>
      <c r="C574" s="12" t="str">
        <f ca="1">INDIRECT(ADDRESS(4+MOD(10-D562+2*$E$2+1,2*$E$2+1),3))</f>
        <v>Player 11</v>
      </c>
      <c r="D574" s="10" t="str">
        <f ca="1">INDIRECT(ADDRESS(4+MOD(18-D562+2*$E$2+1,2*$E$2+1),3))</f>
        <v>Player 19</v>
      </c>
      <c r="E574" s="10"/>
      <c r="F574" s="13"/>
    </row>
    <row r="575" spans="1:6" s="6" customFormat="1" ht="24.75" customHeight="1">
      <c r="A575" s="10">
        <v>11</v>
      </c>
      <c r="B575" s="10"/>
      <c r="C575" s="12" t="str">
        <f ca="1">INDIRECT(ADDRESS(4+MOD(11-D562+2*$E$2+1,2*$E$2+1),3))</f>
        <v>Player 12</v>
      </c>
      <c r="D575" s="10" t="str">
        <f ca="1">INDIRECT(ADDRESS(4+MOD(17-D562+2*$E$2+1,2*$E$2+1),3))</f>
        <v>Player 18</v>
      </c>
      <c r="E575" s="10"/>
      <c r="F575" s="13"/>
    </row>
    <row r="576" spans="1:6" s="6" customFormat="1" ht="24.75" customHeight="1">
      <c r="A576" s="10">
        <v>12</v>
      </c>
      <c r="B576" s="10"/>
      <c r="C576" s="12" t="str">
        <f ca="1">INDIRECT(ADDRESS(4+MOD(12-D562+2*$E$2+1,2*$E$2+1),3))</f>
        <v>Player 13</v>
      </c>
      <c r="D576" s="10" t="str">
        <f ca="1">INDIRECT(ADDRESS(4+MOD(16-D562+2*$E$2+1,2*$E$2+1),3))</f>
        <v>Player 17</v>
      </c>
      <c r="E576" s="10"/>
      <c r="F576" s="13"/>
    </row>
    <row r="577" spans="1:6" s="6" customFormat="1" ht="24.75" customHeight="1">
      <c r="A577" s="10">
        <v>13</v>
      </c>
      <c r="B577" s="10"/>
      <c r="C577" s="12" t="str">
        <f ca="1">INDIRECT(ADDRESS(4+MOD(13-D562+2*$E$2+1,2*$E$2+1),3))</f>
        <v>Player 14</v>
      </c>
      <c r="D577" s="10" t="str">
        <f ca="1">INDIRECT(ADDRESS(4+MOD(15-D562+2*$E$2+1,2*$E$2+1),3))</f>
        <v>Player 16</v>
      </c>
      <c r="E577" s="10"/>
      <c r="F577" s="13"/>
    </row>
    <row r="578" spans="1:6" s="6" customFormat="1" ht="24.75" customHeight="1">
      <c r="A578" s="14"/>
      <c r="B578" s="14"/>
      <c r="C578" s="15" t="str">
        <f ca="1">INDIRECT(ADDRESS(4+MOD(14-D562+2*$E$2+1,2*$E$2+1),3))</f>
        <v>Player 15</v>
      </c>
      <c r="D578" s="14" t="s">
        <v>6</v>
      </c>
      <c r="E578" s="14"/>
      <c r="F578" s="16"/>
    </row>
    <row r="579" s="6" customFormat="1" ht="24.75" customHeight="1">
      <c r="F579" s="7"/>
    </row>
    <row r="580" s="6" customFormat="1" ht="24.75" customHeight="1">
      <c r="F580" s="7"/>
    </row>
    <row r="581" s="6" customFormat="1" ht="24.75" customHeight="1">
      <c r="F581" s="7"/>
    </row>
    <row r="582" s="6" customFormat="1" ht="24.75" customHeight="1">
      <c r="F582" s="7"/>
    </row>
    <row r="583" spans="1:4" s="6" customFormat="1" ht="19.5" customHeight="1">
      <c r="A583" s="6" t="s">
        <v>40</v>
      </c>
      <c r="C583" s="8" t="s">
        <v>41</v>
      </c>
      <c r="D583" s="9">
        <v>1</v>
      </c>
    </row>
    <row r="584" spans="3:4" s="6" customFormat="1" ht="19.5" customHeight="1">
      <c r="C584" s="8" t="s">
        <v>42</v>
      </c>
      <c r="D584" s="9" t="str">
        <f ca="1">INDIRECT(ADDRESS(3+D583,3))</f>
        <v>Player 1</v>
      </c>
    </row>
    <row r="585" s="6" customFormat="1" ht="19.5" customHeight="1"/>
    <row r="586" spans="1:7" s="6" customFormat="1" ht="19.5" customHeight="1">
      <c r="A586" s="10" t="s">
        <v>45</v>
      </c>
      <c r="B586" s="17" t="s">
        <v>5</v>
      </c>
      <c r="C586" s="12" t="s">
        <v>11</v>
      </c>
      <c r="D586" s="10" t="s">
        <v>10</v>
      </c>
      <c r="E586" s="11" t="s">
        <v>3</v>
      </c>
      <c r="F586" s="10" t="s">
        <v>4</v>
      </c>
      <c r="G586" s="6" t="s">
        <v>43</v>
      </c>
    </row>
    <row r="587" spans="1:7" s="6" customFormat="1" ht="19.5" customHeight="1">
      <c r="A587" s="10">
        <v>1</v>
      </c>
      <c r="B587" s="12">
        <f>IF(G587=$E$2+1,0,IF(G587&lt;$E$2+1,G587,$E$2+$E$2+2-G587))</f>
        <v>1</v>
      </c>
      <c r="C587" s="12" t="str">
        <f ca="1">IF(G587=$E$2+1,D584,INDIRECT(ADDRESS(4+MOD(IF(G587&lt;$E$2+1,G587,$E$2+$E$2+2-G587)-A587+2*$E$2+1,2*$E$2+1),3)))</f>
        <v>Player 1</v>
      </c>
      <c r="D587" s="10" t="str">
        <f aca="true" ca="1" t="shared" si="0" ref="D587:D613">IF(G587=$E$2+1,$F$3,INDIRECT(ADDRESS(4+MOD(IF(G587&lt;$E$2+1,$E$2+$E$2+2-G587,G587)-A587+2*$E$2+1,2*$E$2+1),3)))</f>
        <v>Player 27 or Rest</v>
      </c>
      <c r="E587" s="11"/>
      <c r="F587" s="10"/>
      <c r="G587" s="6">
        <f>1+MOD(A587+D583-2,2*$E$2+1)</f>
        <v>1</v>
      </c>
    </row>
    <row r="588" spans="1:7" s="6" customFormat="1" ht="19.5" customHeight="1">
      <c r="A588" s="10">
        <v>2</v>
      </c>
      <c r="B588" s="12">
        <f aca="true" t="shared" si="1" ref="B588:B613">IF(G588=$E$2+1,0,IF(G588&lt;$E$2+1,G588,$E$2+$E$2+2-G588))</f>
        <v>2</v>
      </c>
      <c r="C588" s="12" t="str">
        <f ca="1">IF(G588=$E$2+1,D584,INDIRECT(ADDRESS(4+MOD(IF(G588&lt;$E$2+1,G588,$E$2+$E$2+2-G588)-A588+2*$E$2+1,2*$E$2+1),3)))</f>
        <v>Player 1</v>
      </c>
      <c r="D588" s="10" t="str">
        <f ca="1" t="shared" si="0"/>
        <v>Player 25</v>
      </c>
      <c r="E588" s="11"/>
      <c r="F588" s="10"/>
      <c r="G588" s="6">
        <f>1+MOD(A588+D583-2,2*$E$2+1)</f>
        <v>2</v>
      </c>
    </row>
    <row r="589" spans="1:7" s="6" customFormat="1" ht="19.5" customHeight="1">
      <c r="A589" s="10">
        <v>3</v>
      </c>
      <c r="B589" s="12">
        <f t="shared" si="1"/>
        <v>3</v>
      </c>
      <c r="C589" s="12" t="str">
        <f ca="1">IF(G589=$E$2+1,D584,INDIRECT(ADDRESS(4+MOD(IF(G589&lt;$E$2+1,G589,$E$2+$E$2+2-G589)-A589+2*$E$2+1,2*$E$2+1),3)))</f>
        <v>Player 1</v>
      </c>
      <c r="D589" s="10" t="str">
        <f ca="1" t="shared" si="0"/>
        <v>Player 23</v>
      </c>
      <c r="E589" s="10"/>
      <c r="F589" s="10"/>
      <c r="G589" s="6">
        <f>1+MOD(A589+D583-2,2*$E$2+1)</f>
        <v>3</v>
      </c>
    </row>
    <row r="590" spans="1:7" s="6" customFormat="1" ht="19.5" customHeight="1">
      <c r="A590" s="10">
        <v>4</v>
      </c>
      <c r="B590" s="12">
        <f t="shared" si="1"/>
        <v>4</v>
      </c>
      <c r="C590" s="12" t="str">
        <f ca="1">IF(G590=$E$2+1,D584,INDIRECT(ADDRESS(4+MOD(IF(G590&lt;$E$2+1,G590,$E$2+$E$2+2-G590)-A590+2*$E$2+1,2*$E$2+1),3)))</f>
        <v>Player 1</v>
      </c>
      <c r="D590" s="10" t="str">
        <f ca="1" t="shared" si="0"/>
        <v>Player 21</v>
      </c>
      <c r="E590" s="10"/>
      <c r="F590" s="10"/>
      <c r="G590" s="6">
        <f>1+MOD(A590+D583-2,2*$E$2+1)</f>
        <v>4</v>
      </c>
    </row>
    <row r="591" spans="1:7" s="6" customFormat="1" ht="19.5" customHeight="1">
      <c r="A591" s="10">
        <v>5</v>
      </c>
      <c r="B591" s="12">
        <f t="shared" si="1"/>
        <v>5</v>
      </c>
      <c r="C591" s="12" t="str">
        <f ca="1">IF(G591=$E$2+1,D584,INDIRECT(ADDRESS(4+MOD(IF(G591&lt;$E$2+1,G591,$E$2+$E$2+2-G591)-A591+2*$E$2+1,2*$E$2+1),3)))</f>
        <v>Player 1</v>
      </c>
      <c r="D591" s="10" t="str">
        <f ca="1" t="shared" si="0"/>
        <v>Player 19</v>
      </c>
      <c r="E591" s="10"/>
      <c r="F591" s="10"/>
      <c r="G591" s="6">
        <f>1+MOD(A591+D583-2,2*$E$2+1)</f>
        <v>5</v>
      </c>
    </row>
    <row r="592" spans="1:7" s="6" customFormat="1" ht="19.5" customHeight="1">
      <c r="A592" s="10">
        <v>6</v>
      </c>
      <c r="B592" s="12">
        <f t="shared" si="1"/>
        <v>6</v>
      </c>
      <c r="C592" s="12" t="str">
        <f ca="1">IF(G592=$E$2+1,D584,INDIRECT(ADDRESS(4+MOD(IF(G592&lt;$E$2+1,G592,$E$2+$E$2+2-G592)-A592+2*$E$2+1,2*$E$2+1),3)))</f>
        <v>Player 1</v>
      </c>
      <c r="D592" s="10" t="str">
        <f ca="1" t="shared" si="0"/>
        <v>Player 17</v>
      </c>
      <c r="E592" s="10"/>
      <c r="F592" s="10"/>
      <c r="G592" s="6">
        <f>1+MOD(A592+D583-2,2*$E$2+1)</f>
        <v>6</v>
      </c>
    </row>
    <row r="593" spans="1:7" s="6" customFormat="1" ht="19.5" customHeight="1">
      <c r="A593" s="10">
        <v>7</v>
      </c>
      <c r="B593" s="12">
        <f t="shared" si="1"/>
        <v>7</v>
      </c>
      <c r="C593" s="12" t="str">
        <f ca="1">IF(G593=$E$2+1,D584,INDIRECT(ADDRESS(4+MOD(IF(G593&lt;$E$2+1,G593,$E$2+$E$2+2-G593)-A593+2*$E$2+1,2*$E$2+1),3)))</f>
        <v>Player 1</v>
      </c>
      <c r="D593" s="10" t="str">
        <f ca="1" t="shared" si="0"/>
        <v>Player 15</v>
      </c>
      <c r="E593" s="10"/>
      <c r="F593" s="10"/>
      <c r="G593" s="6">
        <f>1+MOD(A593+D583-2,2*$E$2+1)</f>
        <v>7</v>
      </c>
    </row>
    <row r="594" spans="1:7" s="6" customFormat="1" ht="19.5" customHeight="1">
      <c r="A594" s="10">
        <v>8</v>
      </c>
      <c r="B594" s="12">
        <f t="shared" si="1"/>
        <v>8</v>
      </c>
      <c r="C594" s="12" t="str">
        <f ca="1">IF(G594=$E$2+1,D584,INDIRECT(ADDRESS(4+MOD(IF(G594&lt;$E$2+1,G594,$E$2+$E$2+2-G594)-A594+2*$E$2+1,2*$E$2+1),3)))</f>
        <v>Player 1</v>
      </c>
      <c r="D594" s="10" t="str">
        <f ca="1" t="shared" si="0"/>
        <v>Player 13</v>
      </c>
      <c r="E594" s="10"/>
      <c r="F594" s="10"/>
      <c r="G594" s="6">
        <f>1+MOD(A594+D583-2,2*$E$2+1)</f>
        <v>8</v>
      </c>
    </row>
    <row r="595" spans="1:7" s="6" customFormat="1" ht="19.5" customHeight="1">
      <c r="A595" s="10">
        <v>9</v>
      </c>
      <c r="B595" s="12">
        <f t="shared" si="1"/>
        <v>9</v>
      </c>
      <c r="C595" s="12" t="str">
        <f ca="1">IF(G595=$E$2+1,D584,INDIRECT(ADDRESS(4+MOD(IF(G595&lt;$E$2+1,G595,$E$2+$E$2+2-G595)-A595+2*$E$2+1,2*$E$2+1),3)))</f>
        <v>Player 1</v>
      </c>
      <c r="D595" s="10" t="str">
        <f ca="1" t="shared" si="0"/>
        <v>Player 11</v>
      </c>
      <c r="E595" s="10"/>
      <c r="F595" s="10"/>
      <c r="G595" s="6">
        <f>1+MOD(A595+D583-2,2*$E$2+1)</f>
        <v>9</v>
      </c>
    </row>
    <row r="596" spans="1:7" s="6" customFormat="1" ht="19.5" customHeight="1">
      <c r="A596" s="10">
        <v>10</v>
      </c>
      <c r="B596" s="12">
        <f t="shared" si="1"/>
        <v>10</v>
      </c>
      <c r="C596" s="12" t="str">
        <f ca="1">IF(G596=$E$2+1,D584,INDIRECT(ADDRESS(4+MOD(IF(G596&lt;$E$2+1,G596,$E$2+$E$2+2-G596)-A596+2*$E$2+1,2*$E$2+1),3)))</f>
        <v>Player 1</v>
      </c>
      <c r="D596" s="10" t="str">
        <f ca="1" t="shared" si="0"/>
        <v>Player 9</v>
      </c>
      <c r="E596" s="10"/>
      <c r="F596" s="10"/>
      <c r="G596" s="6">
        <f>1+MOD(A596+D583-2,2*$E$2+1)</f>
        <v>10</v>
      </c>
    </row>
    <row r="597" spans="1:7" s="6" customFormat="1" ht="19.5" customHeight="1">
      <c r="A597" s="10">
        <v>11</v>
      </c>
      <c r="B597" s="12">
        <f t="shared" si="1"/>
        <v>11</v>
      </c>
      <c r="C597" s="12" t="str">
        <f ca="1">IF(G597=$E$2+1,D584,INDIRECT(ADDRESS(4+MOD(IF(G597&lt;$E$2+1,G597,$E$2+$E$2+2-G597)-A597+2*$E$2+1,2*$E$2+1),3)))</f>
        <v>Player 1</v>
      </c>
      <c r="D597" s="10" t="str">
        <f ca="1" t="shared" si="0"/>
        <v>Player 7</v>
      </c>
      <c r="E597" s="10"/>
      <c r="F597" s="10"/>
      <c r="G597" s="6">
        <f>1+MOD(A597+D583-2,2*$E$2+1)</f>
        <v>11</v>
      </c>
    </row>
    <row r="598" spans="1:7" s="6" customFormat="1" ht="19.5" customHeight="1">
      <c r="A598" s="10">
        <v>12</v>
      </c>
      <c r="B598" s="12">
        <f t="shared" si="1"/>
        <v>12</v>
      </c>
      <c r="C598" s="12" t="str">
        <f ca="1">IF(G598=$E$2+1,D584,INDIRECT(ADDRESS(4+MOD(IF(G598&lt;$E$2+1,G598,$E$2+$E$2+2-G598)-A598+2*$E$2+1,2*$E$2+1),3)))</f>
        <v>Player 1</v>
      </c>
      <c r="D598" s="10" t="str">
        <f ca="1" t="shared" si="0"/>
        <v>Player 5</v>
      </c>
      <c r="E598" s="10"/>
      <c r="F598" s="10"/>
      <c r="G598" s="6">
        <f>1+MOD(A598+D583-2,2*$E$2+1)</f>
        <v>12</v>
      </c>
    </row>
    <row r="599" spans="1:7" s="6" customFormat="1" ht="19.5" customHeight="1">
      <c r="A599" s="10">
        <v>13</v>
      </c>
      <c r="B599" s="12">
        <f t="shared" si="1"/>
        <v>13</v>
      </c>
      <c r="C599" s="12" t="str">
        <f ca="1">IF(G599=$E$2+1,D584,INDIRECT(ADDRESS(4+MOD(IF(G599&lt;$E$2+1,G599,$E$2+$E$2+2-G599)-A599+2*$E$2+1,2*$E$2+1),3)))</f>
        <v>Player 1</v>
      </c>
      <c r="D599" s="10" t="str">
        <f ca="1" t="shared" si="0"/>
        <v>Player 3</v>
      </c>
      <c r="E599" s="10"/>
      <c r="F599" s="10"/>
      <c r="G599" s="6">
        <f>1+MOD(A599+D583-2,2*$E$2+1)</f>
        <v>13</v>
      </c>
    </row>
    <row r="600" spans="1:7" s="6" customFormat="1" ht="19.5" customHeight="1">
      <c r="A600" s="10">
        <v>14</v>
      </c>
      <c r="B600" s="12">
        <f t="shared" si="1"/>
        <v>0</v>
      </c>
      <c r="C600" s="12" t="str">
        <f ca="1">IF(G600=$E$2+1,D584,INDIRECT(ADDRESS(4+MOD(IF(G600&lt;$E$2+1,G600,$E$2+$E$2+2-G600)-A600+2*$E$2+1,2*$E$2+1),3)))</f>
        <v>Player 1</v>
      </c>
      <c r="D600" s="10" t="str">
        <f ca="1" t="shared" si="0"/>
        <v>Rest</v>
      </c>
      <c r="E600" s="10"/>
      <c r="F600" s="10"/>
      <c r="G600" s="6">
        <f>1+MOD(A600+D583-2,2*$E$2+1)</f>
        <v>14</v>
      </c>
    </row>
    <row r="601" spans="1:7" s="6" customFormat="1" ht="19.5" customHeight="1">
      <c r="A601" s="10">
        <v>15</v>
      </c>
      <c r="B601" s="12">
        <f t="shared" si="1"/>
        <v>13</v>
      </c>
      <c r="C601" s="12" t="str">
        <f ca="1">IF(G601=$E$2+1,D584,INDIRECT(ADDRESS(4+MOD(IF(G601&lt;$E$2+1,G601,$E$2+$E$2+2-G601)-A601+2*$E$2+1,2*$E$2+1),3)))</f>
        <v>Player 26</v>
      </c>
      <c r="D601" s="10" t="str">
        <f ca="1" t="shared" si="0"/>
        <v>Player 1</v>
      </c>
      <c r="E601" s="10"/>
      <c r="F601" s="10"/>
      <c r="G601" s="6">
        <f>1+MOD(A601+D583-2,2*$E$2+1)</f>
        <v>15</v>
      </c>
    </row>
    <row r="602" spans="1:7" s="6" customFormat="1" ht="19.5" customHeight="1">
      <c r="A602" s="10">
        <v>16</v>
      </c>
      <c r="B602" s="12">
        <f t="shared" si="1"/>
        <v>12</v>
      </c>
      <c r="C602" s="12" t="str">
        <f ca="1">IF(G602=$E$2+1,D584,INDIRECT(ADDRESS(4+MOD(IF(G602&lt;$E$2+1,G602,$E$2+$E$2+2-G602)-A602+2*$E$2+1,2*$E$2+1),3)))</f>
        <v>Player 24</v>
      </c>
      <c r="D602" s="10" t="str">
        <f ca="1" t="shared" si="0"/>
        <v>Player 1</v>
      </c>
      <c r="E602" s="10"/>
      <c r="F602" s="10"/>
      <c r="G602" s="6">
        <f>1+MOD(A602+D583-2,2*$E$2+1)</f>
        <v>16</v>
      </c>
    </row>
    <row r="603" spans="1:7" s="6" customFormat="1" ht="19.5" customHeight="1">
      <c r="A603" s="10">
        <v>17</v>
      </c>
      <c r="B603" s="12">
        <f t="shared" si="1"/>
        <v>11</v>
      </c>
      <c r="C603" s="12" t="str">
        <f ca="1">IF(G603=$E$2+1,D584,INDIRECT(ADDRESS(4+MOD(IF(G603&lt;$E$2+1,G603,$E$2+$E$2+2-G603)-A603+2*$E$2+1,2*$E$2+1),3)))</f>
        <v>Player 22</v>
      </c>
      <c r="D603" s="10" t="str">
        <f ca="1" t="shared" si="0"/>
        <v>Player 1</v>
      </c>
      <c r="E603" s="10"/>
      <c r="F603" s="10"/>
      <c r="G603" s="6">
        <f>1+MOD(A603+D583-2,2*$E$2+1)</f>
        <v>17</v>
      </c>
    </row>
    <row r="604" spans="1:7" s="6" customFormat="1" ht="19.5" customHeight="1">
      <c r="A604" s="10">
        <v>18</v>
      </c>
      <c r="B604" s="12">
        <f t="shared" si="1"/>
        <v>10</v>
      </c>
      <c r="C604" s="12" t="str">
        <f ca="1">IF(G604=$E$2+1,D584,INDIRECT(ADDRESS(4+MOD(IF(G604&lt;$E$2+1,G604,$E$2+$E$2+2-G604)-A604+2*$E$2+1,2*$E$2+1),3)))</f>
        <v>Player 20</v>
      </c>
      <c r="D604" s="10" t="str">
        <f ca="1" t="shared" si="0"/>
        <v>Player 1</v>
      </c>
      <c r="E604" s="10"/>
      <c r="F604" s="10"/>
      <c r="G604" s="6">
        <f>1+MOD(A604+D583-2,2*$E$2+1)</f>
        <v>18</v>
      </c>
    </row>
    <row r="605" spans="1:7" s="6" customFormat="1" ht="19.5" customHeight="1">
      <c r="A605" s="10">
        <v>19</v>
      </c>
      <c r="B605" s="12">
        <f t="shared" si="1"/>
        <v>9</v>
      </c>
      <c r="C605" s="12" t="str">
        <f ca="1">IF(G605=$E$2+1,D584,INDIRECT(ADDRESS(4+MOD(IF(G605&lt;$E$2+1,G605,$E$2+$E$2+2-G605)-A605+2*$E$2+1,2*$E$2+1),3)))</f>
        <v>Player 18</v>
      </c>
      <c r="D605" s="10" t="str">
        <f ca="1" t="shared" si="0"/>
        <v>Player 1</v>
      </c>
      <c r="E605" s="10"/>
      <c r="F605" s="10"/>
      <c r="G605" s="6">
        <f>1+MOD(A605+D583-2,2*$E$2+1)</f>
        <v>19</v>
      </c>
    </row>
    <row r="606" spans="1:7" s="6" customFormat="1" ht="19.5" customHeight="1">
      <c r="A606" s="10">
        <v>20</v>
      </c>
      <c r="B606" s="12">
        <f t="shared" si="1"/>
        <v>8</v>
      </c>
      <c r="C606" s="12" t="str">
        <f ca="1">IF(G606=$E$2+1,D584,INDIRECT(ADDRESS(4+MOD(IF(G606&lt;$E$2+1,G606,$E$2+$E$2+2-G606)-A606+2*$E$2+1,2*$E$2+1),3)))</f>
        <v>Player 16</v>
      </c>
      <c r="D606" s="10" t="str">
        <f ca="1" t="shared" si="0"/>
        <v>Player 1</v>
      </c>
      <c r="E606" s="10"/>
      <c r="F606" s="10"/>
      <c r="G606" s="6">
        <f>1+MOD(A606+D583-2,2*$E$2+1)</f>
        <v>20</v>
      </c>
    </row>
    <row r="607" spans="1:7" s="6" customFormat="1" ht="19.5" customHeight="1">
      <c r="A607" s="10">
        <v>21</v>
      </c>
      <c r="B607" s="12">
        <f t="shared" si="1"/>
        <v>7</v>
      </c>
      <c r="C607" s="12" t="str">
        <f ca="1">IF(G607=$E$2+1,D584,INDIRECT(ADDRESS(4+MOD(IF(G607&lt;$E$2+1,G607,$E$2+$E$2+2-G607)-A607+2*$E$2+1,2*$E$2+1),3)))</f>
        <v>Player 14</v>
      </c>
      <c r="D607" s="10" t="str">
        <f ca="1" t="shared" si="0"/>
        <v>Player 1</v>
      </c>
      <c r="E607" s="10"/>
      <c r="F607" s="10"/>
      <c r="G607" s="6">
        <f>1+MOD(A607+D583-2,2*$E$2+1)</f>
        <v>21</v>
      </c>
    </row>
    <row r="608" spans="1:7" s="6" customFormat="1" ht="19.5" customHeight="1">
      <c r="A608" s="10">
        <v>22</v>
      </c>
      <c r="B608" s="12">
        <f>IF(G608=$E$2+1,0,IF(G608&lt;$E$2+1,G608,$E$2+$E$2+2-G608))</f>
        <v>6</v>
      </c>
      <c r="C608" s="12" t="str">
        <f ca="1">IF(G608=$E$2+1,D584,INDIRECT(ADDRESS(4+MOD(IF(G608&lt;$E$2+1,G608,$E$2+$E$2+2-G608)-A608+2*$E$2+1,2*$E$2+1),3)))</f>
        <v>Player 12</v>
      </c>
      <c r="D608" s="10" t="str">
        <f ca="1" t="shared" si="0"/>
        <v>Player 1</v>
      </c>
      <c r="E608" s="10"/>
      <c r="F608" s="10"/>
      <c r="G608" s="6">
        <f>1+MOD(A608+D583-2,2*$E$2+1)</f>
        <v>22</v>
      </c>
    </row>
    <row r="609" spans="1:7" s="6" customFormat="1" ht="19.5" customHeight="1">
      <c r="A609" s="10">
        <v>23</v>
      </c>
      <c r="B609" s="12">
        <f>IF(G609=$E$2+1,0,IF(G609&lt;$E$2+1,G609,$E$2+$E$2+2-G609))</f>
        <v>5</v>
      </c>
      <c r="C609" s="12" t="str">
        <f ca="1">IF(G609=$E$2+1,D584,INDIRECT(ADDRESS(4+MOD(IF(G609&lt;$E$2+1,G609,$E$2+$E$2+2-G609)-A609+2*$E$2+1,2*$E$2+1),3)))</f>
        <v>Player 10</v>
      </c>
      <c r="D609" s="10" t="str">
        <f ca="1" t="shared" si="0"/>
        <v>Player 1</v>
      </c>
      <c r="E609" s="10"/>
      <c r="F609" s="10"/>
      <c r="G609" s="6">
        <f>1+MOD(A609+D583-2,2*$E$2+1)</f>
        <v>23</v>
      </c>
    </row>
    <row r="610" spans="1:7" s="6" customFormat="1" ht="19.5" customHeight="1">
      <c r="A610" s="10">
        <v>24</v>
      </c>
      <c r="B610" s="12">
        <f>IF(G610=$E$2+1,0,IF(G610&lt;$E$2+1,G610,$E$2+$E$2+2-G610))</f>
        <v>4</v>
      </c>
      <c r="C610" s="12" t="str">
        <f ca="1">IF(G610=$E$2+1,D584,INDIRECT(ADDRESS(4+MOD(IF(G610&lt;$E$2+1,G610,$E$2+$E$2+2-G610)-A610+2*$E$2+1,2*$E$2+1),3)))</f>
        <v>Player 8</v>
      </c>
      <c r="D610" s="10" t="str">
        <f ca="1">IF(G610=$E$2+1,$F$3,INDIRECT(ADDRESS(4+MOD(IF(G610&lt;$E$2+1,$E$2+$E$2+2-G610,G610)-A610+2*$E$2+1,2*$E$2+1),3)))</f>
        <v>Player 1</v>
      </c>
      <c r="E610" s="10"/>
      <c r="F610" s="10"/>
      <c r="G610" s="6">
        <f>1+MOD(A610+D583-2,2*$E$2+1)</f>
        <v>24</v>
      </c>
    </row>
    <row r="611" spans="1:7" s="6" customFormat="1" ht="19.5" customHeight="1">
      <c r="A611" s="10">
        <v>25</v>
      </c>
      <c r="B611" s="12">
        <f>IF(G611=$E$2+1,0,IF(G611&lt;$E$2+1,G611,$E$2+$E$2+2-G611))</f>
        <v>3</v>
      </c>
      <c r="C611" s="12" t="str">
        <f ca="1">IF(G611=$E$2+1,D584,INDIRECT(ADDRESS(4+MOD(IF(G611&lt;$E$2+1,G611,$E$2+$E$2+2-G611)-A611+2*$E$2+1,2*$E$2+1),3)))</f>
        <v>Player 6</v>
      </c>
      <c r="D611" s="10" t="str">
        <f ca="1">IF(G611=$E$2+1,$F$3,INDIRECT(ADDRESS(4+MOD(IF(G611&lt;$E$2+1,$E$2+$E$2+2-G611,G611)-A611+2*$E$2+1,2*$E$2+1),3)))</f>
        <v>Player 1</v>
      </c>
      <c r="E611" s="10"/>
      <c r="F611" s="10"/>
      <c r="G611" s="6">
        <f>1+MOD(A611+D583-2,2*$E$2+1)</f>
        <v>25</v>
      </c>
    </row>
    <row r="612" spans="1:7" s="6" customFormat="1" ht="19.5" customHeight="1">
      <c r="A612" s="10">
        <v>26</v>
      </c>
      <c r="B612" s="12">
        <f t="shared" si="1"/>
        <v>2</v>
      </c>
      <c r="C612" s="12" t="str">
        <f ca="1">IF(G612=$E$2+1,D584,INDIRECT(ADDRESS(4+MOD(IF(G612&lt;$E$2+1,G612,$E$2+$E$2+2-G612)-A612+2*$E$2+1,2*$E$2+1),3)))</f>
        <v>Player 4</v>
      </c>
      <c r="D612" s="10" t="str">
        <f ca="1" t="shared" si="0"/>
        <v>Player 1</v>
      </c>
      <c r="E612" s="10"/>
      <c r="F612" s="10"/>
      <c r="G612" s="6">
        <f>1+MOD(A612+D583-2,2*$E$2+1)</f>
        <v>26</v>
      </c>
    </row>
    <row r="613" spans="1:7" s="6" customFormat="1" ht="19.5" customHeight="1">
      <c r="A613" s="10">
        <v>27</v>
      </c>
      <c r="B613" s="12">
        <f t="shared" si="1"/>
        <v>1</v>
      </c>
      <c r="C613" s="12" t="str">
        <f ca="1">IF(G613=$E$2+1,D584,INDIRECT(ADDRESS(4+MOD(IF(G613&lt;$E$2+1,G613,$E$2+$E$2+2-G613)-A613+2*$E$2+1,2*$E$2+1),3)))</f>
        <v>Player 2</v>
      </c>
      <c r="D613" s="10" t="str">
        <f ca="1" t="shared" si="0"/>
        <v>Player 1</v>
      </c>
      <c r="E613" s="10"/>
      <c r="F613" s="10"/>
      <c r="G613" s="6">
        <f>1+MOD(A613+D583-2,2*$E$2+1)</f>
        <v>27</v>
      </c>
    </row>
    <row r="614" s="6" customFormat="1" ht="19.5" customHeight="1">
      <c r="F614" s="7"/>
    </row>
    <row r="615" s="6" customFormat="1" ht="19.5" customHeight="1">
      <c r="F615" s="7"/>
    </row>
    <row r="616" s="6" customFormat="1" ht="19.5" customHeight="1">
      <c r="F616" s="7"/>
    </row>
    <row r="617" s="6" customFormat="1" ht="19.5" customHeight="1">
      <c r="F617" s="7"/>
    </row>
    <row r="618" spans="1:4" s="6" customFormat="1" ht="19.5" customHeight="1">
      <c r="A618" s="6" t="s">
        <v>40</v>
      </c>
      <c r="C618" s="8" t="s">
        <v>41</v>
      </c>
      <c r="D618" s="9">
        <v>2</v>
      </c>
    </row>
    <row r="619" spans="3:4" s="6" customFormat="1" ht="19.5" customHeight="1">
      <c r="C619" s="8" t="s">
        <v>42</v>
      </c>
      <c r="D619" s="9" t="str">
        <f ca="1">INDIRECT(ADDRESS(3+D618,3))</f>
        <v>Player 2</v>
      </c>
    </row>
    <row r="620" s="6" customFormat="1" ht="19.5" customHeight="1"/>
    <row r="621" spans="1:7" s="6" customFormat="1" ht="19.5" customHeight="1">
      <c r="A621" s="10" t="s">
        <v>45</v>
      </c>
      <c r="B621" s="17" t="s">
        <v>5</v>
      </c>
      <c r="C621" s="12" t="s">
        <v>11</v>
      </c>
      <c r="D621" s="10" t="s">
        <v>10</v>
      </c>
      <c r="E621" s="11" t="s">
        <v>3</v>
      </c>
      <c r="F621" s="10" t="s">
        <v>4</v>
      </c>
      <c r="G621" s="6" t="s">
        <v>43</v>
      </c>
    </row>
    <row r="622" spans="1:7" s="6" customFormat="1" ht="19.5" customHeight="1">
      <c r="A622" s="10">
        <v>1</v>
      </c>
      <c r="B622" s="12">
        <f>IF(G622=$E$2+1,0,IF(G622&lt;$E$2+1,G622,$E$2+$E$2+2-G622))</f>
        <v>2</v>
      </c>
      <c r="C622" s="12" t="str">
        <f ca="1">IF(G622=$E$2+1,D619,INDIRECT(ADDRESS(4+MOD(IF(G622&lt;$E$2+1,G622,$E$2+$E$2+2-G622)-A622+2*$E$2+1,2*$E$2+1),3)))</f>
        <v>Player 2</v>
      </c>
      <c r="D622" s="10" t="str">
        <f aca="true" ca="1" t="shared" si="2" ref="D622:D648">IF(G622=$E$2+1,$F$3,INDIRECT(ADDRESS(4+MOD(IF(G622&lt;$E$2+1,$E$2+$E$2+2-G622,G622)-A622+2*$E$2+1,2*$E$2+1),3)))</f>
        <v>Player 26</v>
      </c>
      <c r="E622" s="11"/>
      <c r="F622" s="10"/>
      <c r="G622" s="6">
        <f>1+MOD(A622+D618-2,2*$E$2+1)</f>
        <v>2</v>
      </c>
    </row>
    <row r="623" spans="1:7" s="6" customFormat="1" ht="19.5" customHeight="1">
      <c r="A623" s="10">
        <v>2</v>
      </c>
      <c r="B623" s="12">
        <f aca="true" t="shared" si="3" ref="B623:B642">IF(G623=$E$2+1,0,IF(G623&lt;$E$2+1,G623,$E$2+$E$2+2-G623))</f>
        <v>3</v>
      </c>
      <c r="C623" s="12" t="str">
        <f ca="1">IF(G623=$E$2+1,D619,INDIRECT(ADDRESS(4+MOD(IF(G623&lt;$E$2+1,G623,$E$2+$E$2+2-G623)-A623+2*$E$2+1,2*$E$2+1),3)))</f>
        <v>Player 2</v>
      </c>
      <c r="D623" s="10" t="str">
        <f ca="1" t="shared" si="2"/>
        <v>Player 24</v>
      </c>
      <c r="E623" s="11"/>
      <c r="F623" s="10"/>
      <c r="G623" s="6">
        <f>1+MOD(A623+D618-2,2*$E$2+1)</f>
        <v>3</v>
      </c>
    </row>
    <row r="624" spans="1:7" s="6" customFormat="1" ht="19.5" customHeight="1">
      <c r="A624" s="10">
        <v>3</v>
      </c>
      <c r="B624" s="12">
        <f t="shared" si="3"/>
        <v>4</v>
      </c>
      <c r="C624" s="12" t="str">
        <f ca="1">IF(G624=$E$2+1,D619,INDIRECT(ADDRESS(4+MOD(IF(G624&lt;$E$2+1,G624,$E$2+$E$2+2-G624)-A624+2*$E$2+1,2*$E$2+1),3)))</f>
        <v>Player 2</v>
      </c>
      <c r="D624" s="10" t="str">
        <f ca="1" t="shared" si="2"/>
        <v>Player 22</v>
      </c>
      <c r="E624" s="10"/>
      <c r="F624" s="10"/>
      <c r="G624" s="6">
        <f>1+MOD(A624+D618-2,2*$E$2+1)</f>
        <v>4</v>
      </c>
    </row>
    <row r="625" spans="1:7" s="6" customFormat="1" ht="19.5" customHeight="1">
      <c r="A625" s="10">
        <v>4</v>
      </c>
      <c r="B625" s="12">
        <f t="shared" si="3"/>
        <v>5</v>
      </c>
      <c r="C625" s="12" t="str">
        <f ca="1">IF(G625=$E$2+1,D619,INDIRECT(ADDRESS(4+MOD(IF(G625&lt;$E$2+1,G625,$E$2+$E$2+2-G625)-A625+2*$E$2+1,2*$E$2+1),3)))</f>
        <v>Player 2</v>
      </c>
      <c r="D625" s="10" t="str">
        <f ca="1" t="shared" si="2"/>
        <v>Player 20</v>
      </c>
      <c r="E625" s="10"/>
      <c r="F625" s="10"/>
      <c r="G625" s="6">
        <f>1+MOD(A625+D618-2,2*$E$2+1)</f>
        <v>5</v>
      </c>
    </row>
    <row r="626" spans="1:7" s="6" customFormat="1" ht="19.5" customHeight="1">
      <c r="A626" s="10">
        <v>5</v>
      </c>
      <c r="B626" s="12">
        <f t="shared" si="3"/>
        <v>6</v>
      </c>
      <c r="C626" s="12" t="str">
        <f ca="1">IF(G626=$E$2+1,D619,INDIRECT(ADDRESS(4+MOD(IF(G626&lt;$E$2+1,G626,$E$2+$E$2+2-G626)-A626+2*$E$2+1,2*$E$2+1),3)))</f>
        <v>Player 2</v>
      </c>
      <c r="D626" s="10" t="str">
        <f ca="1" t="shared" si="2"/>
        <v>Player 18</v>
      </c>
      <c r="E626" s="10"/>
      <c r="F626" s="10"/>
      <c r="G626" s="6">
        <f>1+MOD(A626+D618-2,2*$E$2+1)</f>
        <v>6</v>
      </c>
    </row>
    <row r="627" spans="1:7" s="6" customFormat="1" ht="19.5" customHeight="1">
      <c r="A627" s="10">
        <v>6</v>
      </c>
      <c r="B627" s="12">
        <f t="shared" si="3"/>
        <v>7</v>
      </c>
      <c r="C627" s="12" t="str">
        <f ca="1">IF(G627=$E$2+1,D619,INDIRECT(ADDRESS(4+MOD(IF(G627&lt;$E$2+1,G627,$E$2+$E$2+2-G627)-A627+2*$E$2+1,2*$E$2+1),3)))</f>
        <v>Player 2</v>
      </c>
      <c r="D627" s="10" t="str">
        <f ca="1" t="shared" si="2"/>
        <v>Player 16</v>
      </c>
      <c r="E627" s="10"/>
      <c r="F627" s="10"/>
      <c r="G627" s="6">
        <f>1+MOD(A627+D618-2,2*$E$2+1)</f>
        <v>7</v>
      </c>
    </row>
    <row r="628" spans="1:7" s="6" customFormat="1" ht="19.5" customHeight="1">
      <c r="A628" s="10">
        <v>7</v>
      </c>
      <c r="B628" s="12">
        <f t="shared" si="3"/>
        <v>8</v>
      </c>
      <c r="C628" s="12" t="str">
        <f ca="1">IF(G628=$E$2+1,D619,INDIRECT(ADDRESS(4+MOD(IF(G628&lt;$E$2+1,G628,$E$2+$E$2+2-G628)-A628+2*$E$2+1,2*$E$2+1),3)))</f>
        <v>Player 2</v>
      </c>
      <c r="D628" s="10" t="str">
        <f ca="1" t="shared" si="2"/>
        <v>Player 14</v>
      </c>
      <c r="E628" s="10"/>
      <c r="F628" s="10"/>
      <c r="G628" s="6">
        <f>1+MOD(A628+D618-2,2*$E$2+1)</f>
        <v>8</v>
      </c>
    </row>
    <row r="629" spans="1:7" s="6" customFormat="1" ht="19.5" customHeight="1">
      <c r="A629" s="10">
        <v>8</v>
      </c>
      <c r="B629" s="12">
        <f t="shared" si="3"/>
        <v>9</v>
      </c>
      <c r="C629" s="12" t="str">
        <f ca="1">IF(G629=$E$2+1,D619,INDIRECT(ADDRESS(4+MOD(IF(G629&lt;$E$2+1,G629,$E$2+$E$2+2-G629)-A629+2*$E$2+1,2*$E$2+1),3)))</f>
        <v>Player 2</v>
      </c>
      <c r="D629" s="10" t="str">
        <f ca="1" t="shared" si="2"/>
        <v>Player 12</v>
      </c>
      <c r="E629" s="10"/>
      <c r="F629" s="10"/>
      <c r="G629" s="6">
        <f>1+MOD(A629+D618-2,2*$E$2+1)</f>
        <v>9</v>
      </c>
    </row>
    <row r="630" spans="1:7" s="6" customFormat="1" ht="19.5" customHeight="1">
      <c r="A630" s="10">
        <v>9</v>
      </c>
      <c r="B630" s="12">
        <f t="shared" si="3"/>
        <v>10</v>
      </c>
      <c r="C630" s="12" t="str">
        <f ca="1">IF(G630=$E$2+1,D619,INDIRECT(ADDRESS(4+MOD(IF(G630&lt;$E$2+1,G630,$E$2+$E$2+2-G630)-A630+2*$E$2+1,2*$E$2+1),3)))</f>
        <v>Player 2</v>
      </c>
      <c r="D630" s="10" t="str">
        <f ca="1" t="shared" si="2"/>
        <v>Player 10</v>
      </c>
      <c r="E630" s="10"/>
      <c r="F630" s="10"/>
      <c r="G630" s="6">
        <f>1+MOD(A630+D618-2,2*$E$2+1)</f>
        <v>10</v>
      </c>
    </row>
    <row r="631" spans="1:7" s="6" customFormat="1" ht="19.5" customHeight="1">
      <c r="A631" s="10">
        <v>10</v>
      </c>
      <c r="B631" s="12">
        <f t="shared" si="3"/>
        <v>11</v>
      </c>
      <c r="C631" s="12" t="str">
        <f ca="1">IF(G631=$E$2+1,D619,INDIRECT(ADDRESS(4+MOD(IF(G631&lt;$E$2+1,G631,$E$2+$E$2+2-G631)-A631+2*$E$2+1,2*$E$2+1),3)))</f>
        <v>Player 2</v>
      </c>
      <c r="D631" s="10" t="str">
        <f ca="1" t="shared" si="2"/>
        <v>Player 8</v>
      </c>
      <c r="E631" s="10"/>
      <c r="F631" s="10"/>
      <c r="G631" s="6">
        <f>1+MOD(A631+D618-2,2*$E$2+1)</f>
        <v>11</v>
      </c>
    </row>
    <row r="632" spans="1:7" s="6" customFormat="1" ht="19.5" customHeight="1">
      <c r="A632" s="10">
        <v>11</v>
      </c>
      <c r="B632" s="12">
        <f t="shared" si="3"/>
        <v>12</v>
      </c>
      <c r="C632" s="12" t="str">
        <f ca="1">IF(G632=$E$2+1,D619,INDIRECT(ADDRESS(4+MOD(IF(G632&lt;$E$2+1,G632,$E$2+$E$2+2-G632)-A632+2*$E$2+1,2*$E$2+1),3)))</f>
        <v>Player 2</v>
      </c>
      <c r="D632" s="10" t="str">
        <f ca="1" t="shared" si="2"/>
        <v>Player 6</v>
      </c>
      <c r="E632" s="10"/>
      <c r="F632" s="10"/>
      <c r="G632" s="6">
        <f>1+MOD(A632+D618-2,2*$E$2+1)</f>
        <v>12</v>
      </c>
    </row>
    <row r="633" spans="1:7" s="6" customFormat="1" ht="19.5" customHeight="1">
      <c r="A633" s="10">
        <v>12</v>
      </c>
      <c r="B633" s="12">
        <f t="shared" si="3"/>
        <v>13</v>
      </c>
      <c r="C633" s="12" t="str">
        <f ca="1">IF(G633=$E$2+1,D619,INDIRECT(ADDRESS(4+MOD(IF(G633&lt;$E$2+1,G633,$E$2+$E$2+2-G633)-A633+2*$E$2+1,2*$E$2+1),3)))</f>
        <v>Player 2</v>
      </c>
      <c r="D633" s="10" t="str">
        <f ca="1" t="shared" si="2"/>
        <v>Player 4</v>
      </c>
      <c r="E633" s="10"/>
      <c r="F633" s="10"/>
      <c r="G633" s="6">
        <f>1+MOD(A633+D618-2,2*$E$2+1)</f>
        <v>13</v>
      </c>
    </row>
    <row r="634" spans="1:7" s="6" customFormat="1" ht="19.5" customHeight="1">
      <c r="A634" s="10">
        <v>13</v>
      </c>
      <c r="B634" s="12">
        <f t="shared" si="3"/>
        <v>0</v>
      </c>
      <c r="C634" s="12" t="str">
        <f ca="1">IF(G634=$E$2+1,D619,INDIRECT(ADDRESS(4+MOD(IF(G634&lt;$E$2+1,G634,$E$2+$E$2+2-G634)-A634+2*$E$2+1,2*$E$2+1),3)))</f>
        <v>Player 2</v>
      </c>
      <c r="D634" s="10" t="str">
        <f ca="1" t="shared" si="2"/>
        <v>Rest</v>
      </c>
      <c r="E634" s="10"/>
      <c r="F634" s="10"/>
      <c r="G634" s="6">
        <f>1+MOD(A634+D618-2,2*$E$2+1)</f>
        <v>14</v>
      </c>
    </row>
    <row r="635" spans="1:7" s="6" customFormat="1" ht="19.5" customHeight="1">
      <c r="A635" s="10">
        <v>14</v>
      </c>
      <c r="B635" s="12">
        <f t="shared" si="3"/>
        <v>13</v>
      </c>
      <c r="C635" s="12" t="str">
        <f ca="1">IF(G635=$E$2+1,D619,INDIRECT(ADDRESS(4+MOD(IF(G635&lt;$E$2+1,G635,$E$2+$E$2+2-G635)-A635+2*$E$2+1,2*$E$2+1),3)))</f>
        <v>Player 27 or Rest</v>
      </c>
      <c r="D635" s="10" t="str">
        <f ca="1" t="shared" si="2"/>
        <v>Player 2</v>
      </c>
      <c r="E635" s="10"/>
      <c r="F635" s="10"/>
      <c r="G635" s="6">
        <f>1+MOD(A635+D618-2,2*$E$2+1)</f>
        <v>15</v>
      </c>
    </row>
    <row r="636" spans="1:7" s="6" customFormat="1" ht="19.5" customHeight="1">
      <c r="A636" s="10">
        <v>15</v>
      </c>
      <c r="B636" s="12">
        <f t="shared" si="3"/>
        <v>12</v>
      </c>
      <c r="C636" s="12" t="str">
        <f ca="1">IF(G636=$E$2+1,D619,INDIRECT(ADDRESS(4+MOD(IF(G636&lt;$E$2+1,G636,$E$2+$E$2+2-G636)-A636+2*$E$2+1,2*$E$2+1),3)))</f>
        <v>Player 25</v>
      </c>
      <c r="D636" s="10" t="str">
        <f ca="1" t="shared" si="2"/>
        <v>Player 2</v>
      </c>
      <c r="E636" s="10"/>
      <c r="F636" s="10"/>
      <c r="G636" s="6">
        <f>1+MOD(A636+D618-2,2*$E$2+1)</f>
        <v>16</v>
      </c>
    </row>
    <row r="637" spans="1:7" s="6" customFormat="1" ht="19.5" customHeight="1">
      <c r="A637" s="10">
        <v>16</v>
      </c>
      <c r="B637" s="12">
        <f t="shared" si="3"/>
        <v>11</v>
      </c>
      <c r="C637" s="12" t="str">
        <f ca="1">IF(G637=$E$2+1,D619,INDIRECT(ADDRESS(4+MOD(IF(G637&lt;$E$2+1,G637,$E$2+$E$2+2-G637)-A637+2*$E$2+1,2*$E$2+1),3)))</f>
        <v>Player 23</v>
      </c>
      <c r="D637" s="10" t="str">
        <f ca="1" t="shared" si="2"/>
        <v>Player 2</v>
      </c>
      <c r="E637" s="10"/>
      <c r="F637" s="10"/>
      <c r="G637" s="6">
        <f>1+MOD(A637+D618-2,2*$E$2+1)</f>
        <v>17</v>
      </c>
    </row>
    <row r="638" spans="1:7" s="6" customFormat="1" ht="19.5" customHeight="1">
      <c r="A638" s="10">
        <v>17</v>
      </c>
      <c r="B638" s="12">
        <f t="shared" si="3"/>
        <v>10</v>
      </c>
      <c r="C638" s="12" t="str">
        <f ca="1">IF(G638=$E$2+1,D619,INDIRECT(ADDRESS(4+MOD(IF(G638&lt;$E$2+1,G638,$E$2+$E$2+2-G638)-A638+2*$E$2+1,2*$E$2+1),3)))</f>
        <v>Player 21</v>
      </c>
      <c r="D638" s="10" t="str">
        <f ca="1" t="shared" si="2"/>
        <v>Player 2</v>
      </c>
      <c r="E638" s="10"/>
      <c r="F638" s="10"/>
      <c r="G638" s="6">
        <f>1+MOD(A638+D618-2,2*$E$2+1)</f>
        <v>18</v>
      </c>
    </row>
    <row r="639" spans="1:7" s="6" customFormat="1" ht="19.5" customHeight="1">
      <c r="A639" s="10">
        <v>18</v>
      </c>
      <c r="B639" s="12">
        <f t="shared" si="3"/>
        <v>9</v>
      </c>
      <c r="C639" s="12" t="str">
        <f ca="1">IF(G639=$E$2+1,D619,INDIRECT(ADDRESS(4+MOD(IF(G639&lt;$E$2+1,G639,$E$2+$E$2+2-G639)-A639+2*$E$2+1,2*$E$2+1),3)))</f>
        <v>Player 19</v>
      </c>
      <c r="D639" s="10" t="str">
        <f ca="1" t="shared" si="2"/>
        <v>Player 2</v>
      </c>
      <c r="E639" s="10"/>
      <c r="F639" s="10"/>
      <c r="G639" s="6">
        <f>1+MOD(A639+D618-2,2*$E$2+1)</f>
        <v>19</v>
      </c>
    </row>
    <row r="640" spans="1:7" s="6" customFormat="1" ht="19.5" customHeight="1">
      <c r="A640" s="10">
        <v>19</v>
      </c>
      <c r="B640" s="12">
        <f t="shared" si="3"/>
        <v>8</v>
      </c>
      <c r="C640" s="12" t="str">
        <f ca="1">IF(G640=$E$2+1,D619,INDIRECT(ADDRESS(4+MOD(IF(G640&lt;$E$2+1,G640,$E$2+$E$2+2-G640)-A640+2*$E$2+1,2*$E$2+1),3)))</f>
        <v>Player 17</v>
      </c>
      <c r="D640" s="10" t="str">
        <f ca="1" t="shared" si="2"/>
        <v>Player 2</v>
      </c>
      <c r="E640" s="10"/>
      <c r="F640" s="10"/>
      <c r="G640" s="6">
        <f>1+MOD(A640+D618-2,2*$E$2+1)</f>
        <v>20</v>
      </c>
    </row>
    <row r="641" spans="1:7" s="6" customFormat="1" ht="19.5" customHeight="1">
      <c r="A641" s="10">
        <v>20</v>
      </c>
      <c r="B641" s="12">
        <f t="shared" si="3"/>
        <v>7</v>
      </c>
      <c r="C641" s="12" t="str">
        <f ca="1">IF(G641=$E$2+1,D619,INDIRECT(ADDRESS(4+MOD(IF(G641&lt;$E$2+1,G641,$E$2+$E$2+2-G641)-A641+2*$E$2+1,2*$E$2+1),3)))</f>
        <v>Player 15</v>
      </c>
      <c r="D641" s="10" t="str">
        <f ca="1" t="shared" si="2"/>
        <v>Player 2</v>
      </c>
      <c r="E641" s="10"/>
      <c r="F641" s="10"/>
      <c r="G641" s="6">
        <f>1+MOD(A641+D618-2,2*$E$2+1)</f>
        <v>21</v>
      </c>
    </row>
    <row r="642" spans="1:7" s="6" customFormat="1" ht="19.5" customHeight="1">
      <c r="A642" s="10">
        <v>21</v>
      </c>
      <c r="B642" s="12">
        <f t="shared" si="3"/>
        <v>6</v>
      </c>
      <c r="C642" s="12" t="str">
        <f ca="1">IF(G642=$E$2+1,D619,INDIRECT(ADDRESS(4+MOD(IF(G642&lt;$E$2+1,G642,$E$2+$E$2+2-G642)-A642+2*$E$2+1,2*$E$2+1),3)))</f>
        <v>Player 13</v>
      </c>
      <c r="D642" s="10" t="str">
        <f ca="1" t="shared" si="2"/>
        <v>Player 2</v>
      </c>
      <c r="E642" s="10"/>
      <c r="F642" s="10"/>
      <c r="G642" s="6">
        <f>1+MOD(A642+D618-2,2*$E$2+1)</f>
        <v>22</v>
      </c>
    </row>
    <row r="643" spans="1:7" s="6" customFormat="1" ht="19.5" customHeight="1">
      <c r="A643" s="10">
        <v>22</v>
      </c>
      <c r="B643" s="12">
        <f aca="true" t="shared" si="4" ref="B643:B648">IF(G643=$E$2+1,0,IF(G643&lt;$E$2+1,G643,$E$2+$E$2+2-G643))</f>
        <v>5</v>
      </c>
      <c r="C643" s="12" t="str">
        <f ca="1">IF(G643=$E$2+1,D619,INDIRECT(ADDRESS(4+MOD(IF(G643&lt;$E$2+1,G643,$E$2+$E$2+2-G643)-A643+2*$E$2+1,2*$E$2+1),3)))</f>
        <v>Player 11</v>
      </c>
      <c r="D643" s="10" t="str">
        <f ca="1" t="shared" si="2"/>
        <v>Player 2</v>
      </c>
      <c r="E643" s="10"/>
      <c r="F643" s="10"/>
      <c r="G643" s="6">
        <f>1+MOD(A643+D618-2,2*$E$2+1)</f>
        <v>23</v>
      </c>
    </row>
    <row r="644" spans="1:7" s="6" customFormat="1" ht="19.5" customHeight="1">
      <c r="A644" s="10">
        <v>23</v>
      </c>
      <c r="B644" s="12">
        <f t="shared" si="4"/>
        <v>4</v>
      </c>
      <c r="C644" s="12" t="str">
        <f ca="1">IF(G644=$E$2+1,D619,INDIRECT(ADDRESS(4+MOD(IF(G644&lt;$E$2+1,G644,$E$2+$E$2+2-G644)-A644+2*$E$2+1,2*$E$2+1),3)))</f>
        <v>Player 9</v>
      </c>
      <c r="D644" s="10" t="str">
        <f ca="1" t="shared" si="2"/>
        <v>Player 2</v>
      </c>
      <c r="E644" s="10"/>
      <c r="F644" s="10"/>
      <c r="G644" s="6">
        <f>1+MOD(A644+D618-2,2*$E$2+1)</f>
        <v>24</v>
      </c>
    </row>
    <row r="645" spans="1:7" s="6" customFormat="1" ht="19.5" customHeight="1">
      <c r="A645" s="10">
        <v>24</v>
      </c>
      <c r="B645" s="12">
        <f t="shared" si="4"/>
        <v>3</v>
      </c>
      <c r="C645" s="12" t="str">
        <f ca="1">IF(G645=$E$2+1,D619,INDIRECT(ADDRESS(4+MOD(IF(G645&lt;$E$2+1,G645,$E$2+$E$2+2-G645)-A645+2*$E$2+1,2*$E$2+1),3)))</f>
        <v>Player 7</v>
      </c>
      <c r="D645" s="10" t="str">
        <f ca="1" t="shared" si="2"/>
        <v>Player 2</v>
      </c>
      <c r="E645" s="10"/>
      <c r="F645" s="10"/>
      <c r="G645" s="6">
        <f>1+MOD(A645+D618-2,2*$E$2+1)</f>
        <v>25</v>
      </c>
    </row>
    <row r="646" spans="1:7" s="6" customFormat="1" ht="19.5" customHeight="1">
      <c r="A646" s="10">
        <v>25</v>
      </c>
      <c r="B646" s="12">
        <f t="shared" si="4"/>
        <v>2</v>
      </c>
      <c r="C646" s="12" t="str">
        <f ca="1">IF(G646=$E$2+1,D619,INDIRECT(ADDRESS(4+MOD(IF(G646&lt;$E$2+1,G646,$E$2+$E$2+2-G646)-A646+2*$E$2+1,2*$E$2+1),3)))</f>
        <v>Player 5</v>
      </c>
      <c r="D646" s="10" t="str">
        <f ca="1" t="shared" si="2"/>
        <v>Player 2</v>
      </c>
      <c r="E646" s="10"/>
      <c r="F646" s="10"/>
      <c r="G646" s="6">
        <f>1+MOD(A646+D618-2,2*$E$2+1)</f>
        <v>26</v>
      </c>
    </row>
    <row r="647" spans="1:7" s="6" customFormat="1" ht="19.5" customHeight="1">
      <c r="A647" s="10">
        <v>26</v>
      </c>
      <c r="B647" s="12">
        <f t="shared" si="4"/>
        <v>1</v>
      </c>
      <c r="C647" s="12" t="str">
        <f ca="1">IF(G647=$E$2+1,D619,INDIRECT(ADDRESS(4+MOD(IF(G647&lt;$E$2+1,G647,$E$2+$E$2+2-G647)-A647+2*$E$2+1,2*$E$2+1),3)))</f>
        <v>Player 3</v>
      </c>
      <c r="D647" s="10" t="str">
        <f ca="1" t="shared" si="2"/>
        <v>Player 2</v>
      </c>
      <c r="E647" s="10"/>
      <c r="F647" s="10"/>
      <c r="G647" s="6">
        <f>1+MOD(A647+D618-2,2*$E$2+1)</f>
        <v>27</v>
      </c>
    </row>
    <row r="648" spans="1:7" s="6" customFormat="1" ht="19.5" customHeight="1">
      <c r="A648" s="10">
        <v>27</v>
      </c>
      <c r="B648" s="12">
        <f t="shared" si="4"/>
        <v>1</v>
      </c>
      <c r="C648" s="12" t="str">
        <f ca="1">IF(G648=$E$2+1,D619,INDIRECT(ADDRESS(4+MOD(IF(G648&lt;$E$2+1,G648,$E$2+$E$2+2-G648)-A648+2*$E$2+1,2*$E$2+1),3)))</f>
        <v>Player 2</v>
      </c>
      <c r="D648" s="10" t="str">
        <f ca="1" t="shared" si="2"/>
        <v>Player 1</v>
      </c>
      <c r="E648" s="10"/>
      <c r="F648" s="10"/>
      <c r="G648" s="6">
        <f>1+MOD(A648+D618-2,2*$E$2+1)</f>
        <v>1</v>
      </c>
    </row>
    <row r="649" s="6" customFormat="1" ht="19.5" customHeight="1">
      <c r="F649" s="7"/>
    </row>
    <row r="650" s="6" customFormat="1" ht="19.5" customHeight="1">
      <c r="F650" s="7"/>
    </row>
    <row r="651" s="6" customFormat="1" ht="19.5" customHeight="1">
      <c r="F651" s="7"/>
    </row>
    <row r="652" s="6" customFormat="1" ht="19.5" customHeight="1">
      <c r="F652" s="7"/>
    </row>
    <row r="653" spans="1:4" s="6" customFormat="1" ht="19.5" customHeight="1">
      <c r="A653" s="6" t="s">
        <v>40</v>
      </c>
      <c r="C653" s="8" t="s">
        <v>41</v>
      </c>
      <c r="D653" s="9">
        <v>3</v>
      </c>
    </row>
    <row r="654" spans="3:4" s="6" customFormat="1" ht="19.5" customHeight="1">
      <c r="C654" s="8" t="s">
        <v>42</v>
      </c>
      <c r="D654" s="9" t="str">
        <f ca="1">INDIRECT(ADDRESS(3+D653,3))</f>
        <v>Player 3</v>
      </c>
    </row>
    <row r="655" s="6" customFormat="1" ht="19.5" customHeight="1"/>
    <row r="656" spans="1:7" s="6" customFormat="1" ht="19.5" customHeight="1">
      <c r="A656" s="10" t="s">
        <v>45</v>
      </c>
      <c r="B656" s="17" t="s">
        <v>5</v>
      </c>
      <c r="C656" s="12" t="s">
        <v>11</v>
      </c>
      <c r="D656" s="10" t="s">
        <v>10</v>
      </c>
      <c r="E656" s="11" t="s">
        <v>3</v>
      </c>
      <c r="F656" s="10" t="s">
        <v>4</v>
      </c>
      <c r="G656" s="6" t="s">
        <v>43</v>
      </c>
    </row>
    <row r="657" spans="1:7" s="6" customFormat="1" ht="19.5" customHeight="1">
      <c r="A657" s="10">
        <v>1</v>
      </c>
      <c r="B657" s="12">
        <f>IF(G657=$E$2+1,0,IF(G657&lt;$E$2+1,G657,$E$2+$E$2+2-G657))</f>
        <v>3</v>
      </c>
      <c r="C657" s="12" t="str">
        <f ca="1">IF(G657=$E$2+1,D654,INDIRECT(ADDRESS(4+MOD(IF(G657&lt;$E$2+1,G657,$E$2+$E$2+2-G657)-A657+2*$E$2+1,2*$E$2+1),3)))</f>
        <v>Player 3</v>
      </c>
      <c r="D657" s="10" t="str">
        <f aca="true" ca="1" t="shared" si="5" ref="D657:D683">IF(G657=$E$2+1,$F$3,INDIRECT(ADDRESS(4+MOD(IF(G657&lt;$E$2+1,$E$2+$E$2+2-G657,G657)-A657+2*$E$2+1,2*$E$2+1),3)))</f>
        <v>Player 25</v>
      </c>
      <c r="E657" s="11"/>
      <c r="F657" s="10"/>
      <c r="G657" s="6">
        <f>1+MOD(A657+D653-2,2*$E$2+1)</f>
        <v>3</v>
      </c>
    </row>
    <row r="658" spans="1:7" s="6" customFormat="1" ht="19.5" customHeight="1">
      <c r="A658" s="10">
        <v>2</v>
      </c>
      <c r="B658" s="12">
        <f aca="true" t="shared" si="6" ref="B658:B677">IF(G658=$E$2+1,0,IF(G658&lt;$E$2+1,G658,$E$2+$E$2+2-G658))</f>
        <v>4</v>
      </c>
      <c r="C658" s="12" t="str">
        <f ca="1">IF(G658=$E$2+1,D654,INDIRECT(ADDRESS(4+MOD(IF(G658&lt;$E$2+1,G658,$E$2+$E$2+2-G658)-A658+2*$E$2+1,2*$E$2+1),3)))</f>
        <v>Player 3</v>
      </c>
      <c r="D658" s="10" t="str">
        <f ca="1" t="shared" si="5"/>
        <v>Player 23</v>
      </c>
      <c r="E658" s="11"/>
      <c r="F658" s="10"/>
      <c r="G658" s="6">
        <f>1+MOD(A658+D653-2,2*$E$2+1)</f>
        <v>4</v>
      </c>
    </row>
    <row r="659" spans="1:7" s="6" customFormat="1" ht="19.5" customHeight="1">
      <c r="A659" s="10">
        <v>3</v>
      </c>
      <c r="B659" s="12">
        <f t="shared" si="6"/>
        <v>5</v>
      </c>
      <c r="C659" s="12" t="str">
        <f ca="1">IF(G659=$E$2+1,D654,INDIRECT(ADDRESS(4+MOD(IF(G659&lt;$E$2+1,G659,$E$2+$E$2+2-G659)-A659+2*$E$2+1,2*$E$2+1),3)))</f>
        <v>Player 3</v>
      </c>
      <c r="D659" s="10" t="str">
        <f ca="1" t="shared" si="5"/>
        <v>Player 21</v>
      </c>
      <c r="E659" s="10"/>
      <c r="F659" s="10"/>
      <c r="G659" s="6">
        <f>1+MOD(A659+D653-2,2*$E$2+1)</f>
        <v>5</v>
      </c>
    </row>
    <row r="660" spans="1:7" s="6" customFormat="1" ht="19.5" customHeight="1">
      <c r="A660" s="10">
        <v>4</v>
      </c>
      <c r="B660" s="12">
        <f t="shared" si="6"/>
        <v>6</v>
      </c>
      <c r="C660" s="12" t="str">
        <f ca="1">IF(G660=$E$2+1,D654,INDIRECT(ADDRESS(4+MOD(IF(G660&lt;$E$2+1,G660,$E$2+$E$2+2-G660)-A660+2*$E$2+1,2*$E$2+1),3)))</f>
        <v>Player 3</v>
      </c>
      <c r="D660" s="10" t="str">
        <f ca="1" t="shared" si="5"/>
        <v>Player 19</v>
      </c>
      <c r="E660" s="10"/>
      <c r="F660" s="10"/>
      <c r="G660" s="6">
        <f>1+MOD(A660+D653-2,2*$E$2+1)</f>
        <v>6</v>
      </c>
    </row>
    <row r="661" spans="1:7" s="6" customFormat="1" ht="19.5" customHeight="1">
      <c r="A661" s="10">
        <v>5</v>
      </c>
      <c r="B661" s="12">
        <f t="shared" si="6"/>
        <v>7</v>
      </c>
      <c r="C661" s="12" t="str">
        <f ca="1">IF(G661=$E$2+1,D654,INDIRECT(ADDRESS(4+MOD(IF(G661&lt;$E$2+1,G661,$E$2+$E$2+2-G661)-A661+2*$E$2+1,2*$E$2+1),3)))</f>
        <v>Player 3</v>
      </c>
      <c r="D661" s="10" t="str">
        <f ca="1" t="shared" si="5"/>
        <v>Player 17</v>
      </c>
      <c r="E661" s="10"/>
      <c r="F661" s="10"/>
      <c r="G661" s="6">
        <f>1+MOD(A661+D653-2,2*$E$2+1)</f>
        <v>7</v>
      </c>
    </row>
    <row r="662" spans="1:7" s="6" customFormat="1" ht="19.5" customHeight="1">
      <c r="A662" s="10">
        <v>6</v>
      </c>
      <c r="B662" s="12">
        <f t="shared" si="6"/>
        <v>8</v>
      </c>
      <c r="C662" s="12" t="str">
        <f ca="1">IF(G662=$E$2+1,D654,INDIRECT(ADDRESS(4+MOD(IF(G662&lt;$E$2+1,G662,$E$2+$E$2+2-G662)-A662+2*$E$2+1,2*$E$2+1),3)))</f>
        <v>Player 3</v>
      </c>
      <c r="D662" s="10" t="str">
        <f ca="1" t="shared" si="5"/>
        <v>Player 15</v>
      </c>
      <c r="E662" s="10"/>
      <c r="F662" s="10"/>
      <c r="G662" s="6">
        <f>1+MOD(A662+D653-2,2*$E$2+1)</f>
        <v>8</v>
      </c>
    </row>
    <row r="663" spans="1:7" s="6" customFormat="1" ht="19.5" customHeight="1">
      <c r="A663" s="10">
        <v>7</v>
      </c>
      <c r="B663" s="12">
        <f t="shared" si="6"/>
        <v>9</v>
      </c>
      <c r="C663" s="12" t="str">
        <f ca="1">IF(G663=$E$2+1,D654,INDIRECT(ADDRESS(4+MOD(IF(G663&lt;$E$2+1,G663,$E$2+$E$2+2-G663)-A663+2*$E$2+1,2*$E$2+1),3)))</f>
        <v>Player 3</v>
      </c>
      <c r="D663" s="10" t="str">
        <f ca="1" t="shared" si="5"/>
        <v>Player 13</v>
      </c>
      <c r="E663" s="10"/>
      <c r="F663" s="10"/>
      <c r="G663" s="6">
        <f>1+MOD(A663+D653-2,2*$E$2+1)</f>
        <v>9</v>
      </c>
    </row>
    <row r="664" spans="1:7" s="6" customFormat="1" ht="19.5" customHeight="1">
      <c r="A664" s="10">
        <v>8</v>
      </c>
      <c r="B664" s="12">
        <f t="shared" si="6"/>
        <v>10</v>
      </c>
      <c r="C664" s="12" t="str">
        <f ca="1">IF(G664=$E$2+1,D654,INDIRECT(ADDRESS(4+MOD(IF(G664&lt;$E$2+1,G664,$E$2+$E$2+2-G664)-A664+2*$E$2+1,2*$E$2+1),3)))</f>
        <v>Player 3</v>
      </c>
      <c r="D664" s="10" t="str">
        <f ca="1" t="shared" si="5"/>
        <v>Player 11</v>
      </c>
      <c r="E664" s="10"/>
      <c r="F664" s="10"/>
      <c r="G664" s="6">
        <f>1+MOD(A664+D653-2,2*$E$2+1)</f>
        <v>10</v>
      </c>
    </row>
    <row r="665" spans="1:7" s="6" customFormat="1" ht="19.5" customHeight="1">
      <c r="A665" s="10">
        <v>9</v>
      </c>
      <c r="B665" s="12">
        <f t="shared" si="6"/>
        <v>11</v>
      </c>
      <c r="C665" s="12" t="str">
        <f ca="1">IF(G665=$E$2+1,D654,INDIRECT(ADDRESS(4+MOD(IF(G665&lt;$E$2+1,G665,$E$2+$E$2+2-G665)-A665+2*$E$2+1,2*$E$2+1),3)))</f>
        <v>Player 3</v>
      </c>
      <c r="D665" s="10" t="str">
        <f ca="1" t="shared" si="5"/>
        <v>Player 9</v>
      </c>
      <c r="E665" s="10"/>
      <c r="F665" s="10"/>
      <c r="G665" s="6">
        <f>1+MOD(A665+D653-2,2*$E$2+1)</f>
        <v>11</v>
      </c>
    </row>
    <row r="666" spans="1:7" s="6" customFormat="1" ht="19.5" customHeight="1">
      <c r="A666" s="10">
        <v>10</v>
      </c>
      <c r="B666" s="12">
        <f t="shared" si="6"/>
        <v>12</v>
      </c>
      <c r="C666" s="12" t="str">
        <f ca="1">IF(G666=$E$2+1,D654,INDIRECT(ADDRESS(4+MOD(IF(G666&lt;$E$2+1,G666,$E$2+$E$2+2-G666)-A666+2*$E$2+1,2*$E$2+1),3)))</f>
        <v>Player 3</v>
      </c>
      <c r="D666" s="10" t="str">
        <f ca="1" t="shared" si="5"/>
        <v>Player 7</v>
      </c>
      <c r="E666" s="10"/>
      <c r="F666" s="10"/>
      <c r="G666" s="6">
        <f>1+MOD(A666+D653-2,2*$E$2+1)</f>
        <v>12</v>
      </c>
    </row>
    <row r="667" spans="1:7" s="6" customFormat="1" ht="19.5" customHeight="1">
      <c r="A667" s="10">
        <v>11</v>
      </c>
      <c r="B667" s="12">
        <f t="shared" si="6"/>
        <v>13</v>
      </c>
      <c r="C667" s="12" t="str">
        <f ca="1">IF(G667=$E$2+1,D654,INDIRECT(ADDRESS(4+MOD(IF(G667&lt;$E$2+1,G667,$E$2+$E$2+2-G667)-A667+2*$E$2+1,2*$E$2+1),3)))</f>
        <v>Player 3</v>
      </c>
      <c r="D667" s="10" t="str">
        <f ca="1" t="shared" si="5"/>
        <v>Player 5</v>
      </c>
      <c r="E667" s="10"/>
      <c r="F667" s="10"/>
      <c r="G667" s="6">
        <f>1+MOD(A667+D653-2,2*$E$2+1)</f>
        <v>13</v>
      </c>
    </row>
    <row r="668" spans="1:7" s="6" customFormat="1" ht="19.5" customHeight="1">
      <c r="A668" s="10">
        <v>12</v>
      </c>
      <c r="B668" s="12">
        <f t="shared" si="6"/>
        <v>0</v>
      </c>
      <c r="C668" s="12" t="str">
        <f ca="1">IF(G668=$E$2+1,D654,INDIRECT(ADDRESS(4+MOD(IF(G668&lt;$E$2+1,G668,$E$2+$E$2+2-G668)-A668+2*$E$2+1,2*$E$2+1),3)))</f>
        <v>Player 3</v>
      </c>
      <c r="D668" s="10" t="str">
        <f ca="1" t="shared" si="5"/>
        <v>Rest</v>
      </c>
      <c r="E668" s="10"/>
      <c r="F668" s="10"/>
      <c r="G668" s="6">
        <f>1+MOD(A668+D653-2,2*$E$2+1)</f>
        <v>14</v>
      </c>
    </row>
    <row r="669" spans="1:7" s="6" customFormat="1" ht="19.5" customHeight="1">
      <c r="A669" s="10">
        <v>13</v>
      </c>
      <c r="B669" s="12">
        <f t="shared" si="6"/>
        <v>13</v>
      </c>
      <c r="C669" s="12" t="str">
        <f ca="1">IF(G669=$E$2+1,D654,INDIRECT(ADDRESS(4+MOD(IF(G669&lt;$E$2+1,G669,$E$2+$E$2+2-G669)-A669+2*$E$2+1,2*$E$2+1),3)))</f>
        <v>Player 1</v>
      </c>
      <c r="D669" s="10" t="str">
        <f ca="1" t="shared" si="5"/>
        <v>Player 3</v>
      </c>
      <c r="E669" s="10"/>
      <c r="F669" s="10"/>
      <c r="G669" s="6">
        <f>1+MOD(A669+D653-2,2*$E$2+1)</f>
        <v>15</v>
      </c>
    </row>
    <row r="670" spans="1:7" s="6" customFormat="1" ht="19.5" customHeight="1">
      <c r="A670" s="10">
        <v>14</v>
      </c>
      <c r="B670" s="12">
        <f t="shared" si="6"/>
        <v>12</v>
      </c>
      <c r="C670" s="12" t="str">
        <f ca="1">IF(G670=$E$2+1,D654,INDIRECT(ADDRESS(4+MOD(IF(G670&lt;$E$2+1,G670,$E$2+$E$2+2-G670)-A670+2*$E$2+1,2*$E$2+1),3)))</f>
        <v>Player 26</v>
      </c>
      <c r="D670" s="10" t="str">
        <f ca="1" t="shared" si="5"/>
        <v>Player 3</v>
      </c>
      <c r="E670" s="10"/>
      <c r="F670" s="10"/>
      <c r="G670" s="6">
        <f>1+MOD(A670+D653-2,2*$E$2+1)</f>
        <v>16</v>
      </c>
    </row>
    <row r="671" spans="1:7" s="6" customFormat="1" ht="19.5" customHeight="1">
      <c r="A671" s="10">
        <v>15</v>
      </c>
      <c r="B671" s="12">
        <f t="shared" si="6"/>
        <v>11</v>
      </c>
      <c r="C671" s="12" t="str">
        <f ca="1">IF(G671=$E$2+1,D654,INDIRECT(ADDRESS(4+MOD(IF(G671&lt;$E$2+1,G671,$E$2+$E$2+2-G671)-A671+2*$E$2+1,2*$E$2+1),3)))</f>
        <v>Player 24</v>
      </c>
      <c r="D671" s="10" t="str">
        <f ca="1" t="shared" si="5"/>
        <v>Player 3</v>
      </c>
      <c r="E671" s="10"/>
      <c r="F671" s="10"/>
      <c r="G671" s="6">
        <f>1+MOD(A671+D653-2,2*$E$2+1)</f>
        <v>17</v>
      </c>
    </row>
    <row r="672" spans="1:7" s="6" customFormat="1" ht="19.5" customHeight="1">
      <c r="A672" s="10">
        <v>16</v>
      </c>
      <c r="B672" s="12">
        <f t="shared" si="6"/>
        <v>10</v>
      </c>
      <c r="C672" s="12" t="str">
        <f ca="1">IF(G672=$E$2+1,D654,INDIRECT(ADDRESS(4+MOD(IF(G672&lt;$E$2+1,G672,$E$2+$E$2+2-G672)-A672+2*$E$2+1,2*$E$2+1),3)))</f>
        <v>Player 22</v>
      </c>
      <c r="D672" s="10" t="str">
        <f ca="1" t="shared" si="5"/>
        <v>Player 3</v>
      </c>
      <c r="E672" s="10"/>
      <c r="F672" s="10"/>
      <c r="G672" s="6">
        <f>1+MOD(A672+D653-2,2*$E$2+1)</f>
        <v>18</v>
      </c>
    </row>
    <row r="673" spans="1:7" s="6" customFormat="1" ht="19.5" customHeight="1">
      <c r="A673" s="10">
        <v>17</v>
      </c>
      <c r="B673" s="12">
        <f t="shared" si="6"/>
        <v>9</v>
      </c>
      <c r="C673" s="12" t="str">
        <f ca="1">IF(G673=$E$2+1,D654,INDIRECT(ADDRESS(4+MOD(IF(G673&lt;$E$2+1,G673,$E$2+$E$2+2-G673)-A673+2*$E$2+1,2*$E$2+1),3)))</f>
        <v>Player 20</v>
      </c>
      <c r="D673" s="10" t="str">
        <f ca="1" t="shared" si="5"/>
        <v>Player 3</v>
      </c>
      <c r="E673" s="10"/>
      <c r="F673" s="10"/>
      <c r="G673" s="6">
        <f>1+MOD(A673+D653-2,2*$E$2+1)</f>
        <v>19</v>
      </c>
    </row>
    <row r="674" spans="1:7" s="6" customFormat="1" ht="19.5" customHeight="1">
      <c r="A674" s="10">
        <v>18</v>
      </c>
      <c r="B674" s="12">
        <f t="shared" si="6"/>
        <v>8</v>
      </c>
      <c r="C674" s="12" t="str">
        <f ca="1">IF(G674=$E$2+1,D654,INDIRECT(ADDRESS(4+MOD(IF(G674&lt;$E$2+1,G674,$E$2+$E$2+2-G674)-A674+2*$E$2+1,2*$E$2+1),3)))</f>
        <v>Player 18</v>
      </c>
      <c r="D674" s="10" t="str">
        <f ca="1" t="shared" si="5"/>
        <v>Player 3</v>
      </c>
      <c r="E674" s="10"/>
      <c r="F674" s="10"/>
      <c r="G674" s="6">
        <f>1+MOD(A674+D653-2,2*$E$2+1)</f>
        <v>20</v>
      </c>
    </row>
    <row r="675" spans="1:7" s="6" customFormat="1" ht="19.5" customHeight="1">
      <c r="A675" s="10">
        <v>19</v>
      </c>
      <c r="B675" s="12">
        <f t="shared" si="6"/>
        <v>7</v>
      </c>
      <c r="C675" s="12" t="str">
        <f ca="1">IF(G675=$E$2+1,D654,INDIRECT(ADDRESS(4+MOD(IF(G675&lt;$E$2+1,G675,$E$2+$E$2+2-G675)-A675+2*$E$2+1,2*$E$2+1),3)))</f>
        <v>Player 16</v>
      </c>
      <c r="D675" s="10" t="str">
        <f ca="1" t="shared" si="5"/>
        <v>Player 3</v>
      </c>
      <c r="E675" s="10"/>
      <c r="F675" s="10"/>
      <c r="G675" s="6">
        <f>1+MOD(A675+D653-2,2*$E$2+1)</f>
        <v>21</v>
      </c>
    </row>
    <row r="676" spans="1:7" s="6" customFormat="1" ht="19.5" customHeight="1">
      <c r="A676" s="10">
        <v>20</v>
      </c>
      <c r="B676" s="12">
        <f t="shared" si="6"/>
        <v>6</v>
      </c>
      <c r="C676" s="12" t="str">
        <f ca="1">IF(G676=$E$2+1,D654,INDIRECT(ADDRESS(4+MOD(IF(G676&lt;$E$2+1,G676,$E$2+$E$2+2-G676)-A676+2*$E$2+1,2*$E$2+1),3)))</f>
        <v>Player 14</v>
      </c>
      <c r="D676" s="10" t="str">
        <f ca="1" t="shared" si="5"/>
        <v>Player 3</v>
      </c>
      <c r="E676" s="10"/>
      <c r="F676" s="10"/>
      <c r="G676" s="6">
        <f>1+MOD(A676+D653-2,2*$E$2+1)</f>
        <v>22</v>
      </c>
    </row>
    <row r="677" spans="1:7" s="6" customFormat="1" ht="19.5" customHeight="1">
      <c r="A677" s="10">
        <v>21</v>
      </c>
      <c r="B677" s="12">
        <f t="shared" si="6"/>
        <v>5</v>
      </c>
      <c r="C677" s="12" t="str">
        <f ca="1">IF(G677=$E$2+1,D654,INDIRECT(ADDRESS(4+MOD(IF(G677&lt;$E$2+1,G677,$E$2+$E$2+2-G677)-A677+2*$E$2+1,2*$E$2+1),3)))</f>
        <v>Player 12</v>
      </c>
      <c r="D677" s="10" t="str">
        <f ca="1" t="shared" si="5"/>
        <v>Player 3</v>
      </c>
      <c r="E677" s="10"/>
      <c r="F677" s="10"/>
      <c r="G677" s="6">
        <f>1+MOD(A677+D653-2,2*$E$2+1)</f>
        <v>23</v>
      </c>
    </row>
    <row r="678" spans="1:7" s="6" customFormat="1" ht="19.5" customHeight="1">
      <c r="A678" s="10">
        <v>22</v>
      </c>
      <c r="B678" s="12">
        <f aca="true" t="shared" si="7" ref="B678:B683">IF(G678=$E$2+1,0,IF(G678&lt;$E$2+1,G678,$E$2+$E$2+2-G678))</f>
        <v>4</v>
      </c>
      <c r="C678" s="12" t="str">
        <f ca="1">IF(G678=$E$2+1,D654,INDIRECT(ADDRESS(4+MOD(IF(G678&lt;$E$2+1,G678,$E$2+$E$2+2-G678)-A678+2*$E$2+1,2*$E$2+1),3)))</f>
        <v>Player 10</v>
      </c>
      <c r="D678" s="10" t="str">
        <f ca="1" t="shared" si="5"/>
        <v>Player 3</v>
      </c>
      <c r="E678" s="10"/>
      <c r="F678" s="10"/>
      <c r="G678" s="6">
        <f>1+MOD(A678+D653-2,2*$E$2+1)</f>
        <v>24</v>
      </c>
    </row>
    <row r="679" spans="1:7" s="6" customFormat="1" ht="19.5" customHeight="1">
      <c r="A679" s="10">
        <v>23</v>
      </c>
      <c r="B679" s="12">
        <f t="shared" si="7"/>
        <v>3</v>
      </c>
      <c r="C679" s="12" t="str">
        <f ca="1">IF(G679=$E$2+1,D654,INDIRECT(ADDRESS(4+MOD(IF(G679&lt;$E$2+1,G679,$E$2+$E$2+2-G679)-A679+2*$E$2+1,2*$E$2+1),3)))</f>
        <v>Player 8</v>
      </c>
      <c r="D679" s="10" t="str">
        <f ca="1" t="shared" si="5"/>
        <v>Player 3</v>
      </c>
      <c r="E679" s="10"/>
      <c r="F679" s="10"/>
      <c r="G679" s="6">
        <f>1+MOD(A679+D653-2,2*$E$2+1)</f>
        <v>25</v>
      </c>
    </row>
    <row r="680" spans="1:7" s="6" customFormat="1" ht="19.5" customHeight="1">
      <c r="A680" s="10">
        <v>24</v>
      </c>
      <c r="B680" s="12">
        <f t="shared" si="7"/>
        <v>2</v>
      </c>
      <c r="C680" s="12" t="str">
        <f ca="1">IF(G680=$E$2+1,D654,INDIRECT(ADDRESS(4+MOD(IF(G680&lt;$E$2+1,G680,$E$2+$E$2+2-G680)-A680+2*$E$2+1,2*$E$2+1),3)))</f>
        <v>Player 6</v>
      </c>
      <c r="D680" s="10" t="str">
        <f ca="1" t="shared" si="5"/>
        <v>Player 3</v>
      </c>
      <c r="E680" s="10"/>
      <c r="F680" s="10"/>
      <c r="G680" s="6">
        <f>1+MOD(A680+D653-2,2*$E$2+1)</f>
        <v>26</v>
      </c>
    </row>
    <row r="681" spans="1:7" s="6" customFormat="1" ht="19.5" customHeight="1">
      <c r="A681" s="10">
        <v>25</v>
      </c>
      <c r="B681" s="12">
        <f t="shared" si="7"/>
        <v>1</v>
      </c>
      <c r="C681" s="12" t="str">
        <f ca="1">IF(G681=$E$2+1,D654,INDIRECT(ADDRESS(4+MOD(IF(G681&lt;$E$2+1,G681,$E$2+$E$2+2-G681)-A681+2*$E$2+1,2*$E$2+1),3)))</f>
        <v>Player 4</v>
      </c>
      <c r="D681" s="10" t="str">
        <f ca="1" t="shared" si="5"/>
        <v>Player 3</v>
      </c>
      <c r="E681" s="10"/>
      <c r="F681" s="10"/>
      <c r="G681" s="6">
        <f>1+MOD(A681+D653-2,2*$E$2+1)</f>
        <v>27</v>
      </c>
    </row>
    <row r="682" spans="1:7" s="6" customFormat="1" ht="19.5" customHeight="1">
      <c r="A682" s="10">
        <v>26</v>
      </c>
      <c r="B682" s="12">
        <f t="shared" si="7"/>
        <v>1</v>
      </c>
      <c r="C682" s="12" t="str">
        <f ca="1">IF(G682=$E$2+1,D654,INDIRECT(ADDRESS(4+MOD(IF(G682&lt;$E$2+1,G682,$E$2+$E$2+2-G682)-A682+2*$E$2+1,2*$E$2+1),3)))</f>
        <v>Player 3</v>
      </c>
      <c r="D682" s="10" t="str">
        <f ca="1" t="shared" si="5"/>
        <v>Player 2</v>
      </c>
      <c r="E682" s="10"/>
      <c r="F682" s="10"/>
      <c r="G682" s="6">
        <f>1+MOD(A682+D653-2,2*$E$2+1)</f>
        <v>1</v>
      </c>
    </row>
    <row r="683" spans="1:7" s="6" customFormat="1" ht="19.5" customHeight="1">
      <c r="A683" s="10">
        <v>27</v>
      </c>
      <c r="B683" s="12">
        <f t="shared" si="7"/>
        <v>2</v>
      </c>
      <c r="C683" s="12" t="str">
        <f ca="1">IF(G683=$E$2+1,D654,INDIRECT(ADDRESS(4+MOD(IF(G683&lt;$E$2+1,G683,$E$2+$E$2+2-G683)-A683+2*$E$2+1,2*$E$2+1),3)))</f>
        <v>Player 3</v>
      </c>
      <c r="D683" s="10" t="str">
        <f ca="1" t="shared" si="5"/>
        <v>Player 27 or Rest</v>
      </c>
      <c r="E683" s="10"/>
      <c r="F683" s="10"/>
      <c r="G683" s="6">
        <f>1+MOD(A683+D653-2,2*$E$2+1)</f>
        <v>2</v>
      </c>
    </row>
    <row r="684" s="6" customFormat="1" ht="19.5" customHeight="1">
      <c r="F684" s="7"/>
    </row>
    <row r="685" s="6" customFormat="1" ht="19.5" customHeight="1">
      <c r="F685" s="7"/>
    </row>
    <row r="686" s="6" customFormat="1" ht="19.5" customHeight="1">
      <c r="F686" s="7"/>
    </row>
    <row r="687" s="6" customFormat="1" ht="19.5" customHeight="1">
      <c r="F687" s="7"/>
    </row>
    <row r="688" spans="1:4" s="6" customFormat="1" ht="19.5" customHeight="1">
      <c r="A688" s="6" t="s">
        <v>40</v>
      </c>
      <c r="C688" s="8" t="s">
        <v>41</v>
      </c>
      <c r="D688" s="9">
        <v>4</v>
      </c>
    </row>
    <row r="689" spans="3:4" s="6" customFormat="1" ht="19.5" customHeight="1">
      <c r="C689" s="8" t="s">
        <v>42</v>
      </c>
      <c r="D689" s="9" t="str">
        <f ca="1">INDIRECT(ADDRESS(3+D688,3))</f>
        <v>Player 4</v>
      </c>
    </row>
    <row r="690" s="6" customFormat="1" ht="19.5" customHeight="1"/>
    <row r="691" spans="1:7" s="6" customFormat="1" ht="19.5" customHeight="1">
      <c r="A691" s="10" t="s">
        <v>45</v>
      </c>
      <c r="B691" s="17" t="s">
        <v>5</v>
      </c>
      <c r="C691" s="12" t="s">
        <v>11</v>
      </c>
      <c r="D691" s="10" t="s">
        <v>10</v>
      </c>
      <c r="E691" s="11" t="s">
        <v>3</v>
      </c>
      <c r="F691" s="10" t="s">
        <v>4</v>
      </c>
      <c r="G691" s="6" t="s">
        <v>43</v>
      </c>
    </row>
    <row r="692" spans="1:7" s="6" customFormat="1" ht="19.5" customHeight="1">
      <c r="A692" s="10">
        <v>1</v>
      </c>
      <c r="B692" s="12">
        <f>IF(G692=$E$2+1,0,IF(G692&lt;$E$2+1,G692,$E$2+$E$2+2-G692))</f>
        <v>4</v>
      </c>
      <c r="C692" s="12" t="str">
        <f ca="1">IF(G692=$E$2+1,D689,INDIRECT(ADDRESS(4+MOD(IF(G692&lt;$E$2+1,G692,$E$2+$E$2+2-G692)-A692+2*$E$2+1,2*$E$2+1),3)))</f>
        <v>Player 4</v>
      </c>
      <c r="D692" s="10" t="str">
        <f aca="true" ca="1" t="shared" si="8" ref="D692:D718">IF(G692=$E$2+1,$F$3,INDIRECT(ADDRESS(4+MOD(IF(G692&lt;$E$2+1,$E$2+$E$2+2-G692,G692)-A692+2*$E$2+1,2*$E$2+1),3)))</f>
        <v>Player 24</v>
      </c>
      <c r="E692" s="11"/>
      <c r="F692" s="10"/>
      <c r="G692" s="6">
        <f>1+MOD(A692+D688-2,2*$E$2+1)</f>
        <v>4</v>
      </c>
    </row>
    <row r="693" spans="1:7" s="6" customFormat="1" ht="19.5" customHeight="1">
      <c r="A693" s="10">
        <v>2</v>
      </c>
      <c r="B693" s="12">
        <f aca="true" t="shared" si="9" ref="B693:B712">IF(G693=$E$2+1,0,IF(G693&lt;$E$2+1,G693,$E$2+$E$2+2-G693))</f>
        <v>5</v>
      </c>
      <c r="C693" s="12" t="str">
        <f ca="1">IF(G693=$E$2+1,D689,INDIRECT(ADDRESS(4+MOD(IF(G693&lt;$E$2+1,G693,$E$2+$E$2+2-G693)-A693+2*$E$2+1,2*$E$2+1),3)))</f>
        <v>Player 4</v>
      </c>
      <c r="D693" s="10" t="str">
        <f ca="1" t="shared" si="8"/>
        <v>Player 22</v>
      </c>
      <c r="E693" s="11"/>
      <c r="F693" s="10"/>
      <c r="G693" s="6">
        <f>1+MOD(A693+D688-2,2*$E$2+1)</f>
        <v>5</v>
      </c>
    </row>
    <row r="694" spans="1:7" s="6" customFormat="1" ht="19.5" customHeight="1">
      <c r="A694" s="10">
        <v>3</v>
      </c>
      <c r="B694" s="12">
        <f t="shared" si="9"/>
        <v>6</v>
      </c>
      <c r="C694" s="12" t="str">
        <f ca="1">IF(G694=$E$2+1,D689,INDIRECT(ADDRESS(4+MOD(IF(G694&lt;$E$2+1,G694,$E$2+$E$2+2-G694)-A694+2*$E$2+1,2*$E$2+1),3)))</f>
        <v>Player 4</v>
      </c>
      <c r="D694" s="10" t="str">
        <f ca="1" t="shared" si="8"/>
        <v>Player 20</v>
      </c>
      <c r="E694" s="10"/>
      <c r="F694" s="10"/>
      <c r="G694" s="6">
        <f>1+MOD(A694+D688-2,2*$E$2+1)</f>
        <v>6</v>
      </c>
    </row>
    <row r="695" spans="1:7" s="6" customFormat="1" ht="19.5" customHeight="1">
      <c r="A695" s="10">
        <v>4</v>
      </c>
      <c r="B695" s="12">
        <f t="shared" si="9"/>
        <v>7</v>
      </c>
      <c r="C695" s="12" t="str">
        <f ca="1">IF(G695=$E$2+1,D689,INDIRECT(ADDRESS(4+MOD(IF(G695&lt;$E$2+1,G695,$E$2+$E$2+2-G695)-A695+2*$E$2+1,2*$E$2+1),3)))</f>
        <v>Player 4</v>
      </c>
      <c r="D695" s="10" t="str">
        <f ca="1" t="shared" si="8"/>
        <v>Player 18</v>
      </c>
      <c r="E695" s="10"/>
      <c r="F695" s="10"/>
      <c r="G695" s="6">
        <f>1+MOD(A695+D688-2,2*$E$2+1)</f>
        <v>7</v>
      </c>
    </row>
    <row r="696" spans="1:7" s="6" customFormat="1" ht="19.5" customHeight="1">
      <c r="A696" s="10">
        <v>5</v>
      </c>
      <c r="B696" s="12">
        <f t="shared" si="9"/>
        <v>8</v>
      </c>
      <c r="C696" s="12" t="str">
        <f ca="1">IF(G696=$E$2+1,D689,INDIRECT(ADDRESS(4+MOD(IF(G696&lt;$E$2+1,G696,$E$2+$E$2+2-G696)-A696+2*$E$2+1,2*$E$2+1),3)))</f>
        <v>Player 4</v>
      </c>
      <c r="D696" s="10" t="str">
        <f ca="1" t="shared" si="8"/>
        <v>Player 16</v>
      </c>
      <c r="E696" s="10"/>
      <c r="F696" s="10"/>
      <c r="G696" s="6">
        <f>1+MOD(A696+D688-2,2*$E$2+1)</f>
        <v>8</v>
      </c>
    </row>
    <row r="697" spans="1:7" s="6" customFormat="1" ht="19.5" customHeight="1">
      <c r="A697" s="10">
        <v>6</v>
      </c>
      <c r="B697" s="12">
        <f t="shared" si="9"/>
        <v>9</v>
      </c>
      <c r="C697" s="12" t="str">
        <f ca="1">IF(G697=$E$2+1,D689,INDIRECT(ADDRESS(4+MOD(IF(G697&lt;$E$2+1,G697,$E$2+$E$2+2-G697)-A697+2*$E$2+1,2*$E$2+1),3)))</f>
        <v>Player 4</v>
      </c>
      <c r="D697" s="10" t="str">
        <f ca="1" t="shared" si="8"/>
        <v>Player 14</v>
      </c>
      <c r="E697" s="10"/>
      <c r="F697" s="10"/>
      <c r="G697" s="6">
        <f>1+MOD(A697+D688-2,2*$E$2+1)</f>
        <v>9</v>
      </c>
    </row>
    <row r="698" spans="1:7" s="6" customFormat="1" ht="19.5" customHeight="1">
      <c r="A698" s="10">
        <v>7</v>
      </c>
      <c r="B698" s="12">
        <f t="shared" si="9"/>
        <v>10</v>
      </c>
      <c r="C698" s="12" t="str">
        <f ca="1">IF(G698=$E$2+1,D689,INDIRECT(ADDRESS(4+MOD(IF(G698&lt;$E$2+1,G698,$E$2+$E$2+2-G698)-A698+2*$E$2+1,2*$E$2+1),3)))</f>
        <v>Player 4</v>
      </c>
      <c r="D698" s="10" t="str">
        <f ca="1" t="shared" si="8"/>
        <v>Player 12</v>
      </c>
      <c r="E698" s="10"/>
      <c r="F698" s="10"/>
      <c r="G698" s="6">
        <f>1+MOD(A698+D688-2,2*$E$2+1)</f>
        <v>10</v>
      </c>
    </row>
    <row r="699" spans="1:7" s="6" customFormat="1" ht="19.5" customHeight="1">
      <c r="A699" s="10">
        <v>8</v>
      </c>
      <c r="B699" s="12">
        <f t="shared" si="9"/>
        <v>11</v>
      </c>
      <c r="C699" s="12" t="str">
        <f ca="1">IF(G699=$E$2+1,D689,INDIRECT(ADDRESS(4+MOD(IF(G699&lt;$E$2+1,G699,$E$2+$E$2+2-G699)-A699+2*$E$2+1,2*$E$2+1),3)))</f>
        <v>Player 4</v>
      </c>
      <c r="D699" s="10" t="str">
        <f ca="1" t="shared" si="8"/>
        <v>Player 10</v>
      </c>
      <c r="E699" s="10"/>
      <c r="F699" s="10"/>
      <c r="G699" s="6">
        <f>1+MOD(A699+D688-2,2*$E$2+1)</f>
        <v>11</v>
      </c>
    </row>
    <row r="700" spans="1:7" s="6" customFormat="1" ht="19.5" customHeight="1">
      <c r="A700" s="10">
        <v>9</v>
      </c>
      <c r="B700" s="12">
        <f t="shared" si="9"/>
        <v>12</v>
      </c>
      <c r="C700" s="12" t="str">
        <f ca="1">IF(G700=$E$2+1,D689,INDIRECT(ADDRESS(4+MOD(IF(G700&lt;$E$2+1,G700,$E$2+$E$2+2-G700)-A700+2*$E$2+1,2*$E$2+1),3)))</f>
        <v>Player 4</v>
      </c>
      <c r="D700" s="10" t="str">
        <f ca="1" t="shared" si="8"/>
        <v>Player 8</v>
      </c>
      <c r="E700" s="10"/>
      <c r="F700" s="10"/>
      <c r="G700" s="6">
        <f>1+MOD(A700+D688-2,2*$E$2+1)</f>
        <v>12</v>
      </c>
    </row>
    <row r="701" spans="1:7" s="6" customFormat="1" ht="19.5" customHeight="1">
      <c r="A701" s="10">
        <v>10</v>
      </c>
      <c r="B701" s="12">
        <f t="shared" si="9"/>
        <v>13</v>
      </c>
      <c r="C701" s="12" t="str">
        <f ca="1">IF(G701=$E$2+1,D689,INDIRECT(ADDRESS(4+MOD(IF(G701&lt;$E$2+1,G701,$E$2+$E$2+2-G701)-A701+2*$E$2+1,2*$E$2+1),3)))</f>
        <v>Player 4</v>
      </c>
      <c r="D701" s="10" t="str">
        <f ca="1" t="shared" si="8"/>
        <v>Player 6</v>
      </c>
      <c r="E701" s="10"/>
      <c r="F701" s="10"/>
      <c r="G701" s="6">
        <f>1+MOD(A701+D688-2,2*$E$2+1)</f>
        <v>13</v>
      </c>
    </row>
    <row r="702" spans="1:7" s="6" customFormat="1" ht="19.5" customHeight="1">
      <c r="A702" s="10">
        <v>11</v>
      </c>
      <c r="B702" s="12">
        <f t="shared" si="9"/>
        <v>0</v>
      </c>
      <c r="C702" s="12" t="str">
        <f ca="1">IF(G702=$E$2+1,D689,INDIRECT(ADDRESS(4+MOD(IF(G702&lt;$E$2+1,G702,$E$2+$E$2+2-G702)-A702+2*$E$2+1,2*$E$2+1),3)))</f>
        <v>Player 4</v>
      </c>
      <c r="D702" s="10" t="str">
        <f ca="1" t="shared" si="8"/>
        <v>Rest</v>
      </c>
      <c r="E702" s="10"/>
      <c r="F702" s="10"/>
      <c r="G702" s="6">
        <f>1+MOD(A702+D688-2,2*$E$2+1)</f>
        <v>14</v>
      </c>
    </row>
    <row r="703" spans="1:7" s="6" customFormat="1" ht="19.5" customHeight="1">
      <c r="A703" s="10">
        <v>12</v>
      </c>
      <c r="B703" s="12">
        <f t="shared" si="9"/>
        <v>13</v>
      </c>
      <c r="C703" s="12" t="str">
        <f ca="1">IF(G703=$E$2+1,D689,INDIRECT(ADDRESS(4+MOD(IF(G703&lt;$E$2+1,G703,$E$2+$E$2+2-G703)-A703+2*$E$2+1,2*$E$2+1),3)))</f>
        <v>Player 2</v>
      </c>
      <c r="D703" s="10" t="str">
        <f ca="1" t="shared" si="8"/>
        <v>Player 4</v>
      </c>
      <c r="E703" s="10"/>
      <c r="F703" s="10"/>
      <c r="G703" s="6">
        <f>1+MOD(A703+D688-2,2*$E$2+1)</f>
        <v>15</v>
      </c>
    </row>
    <row r="704" spans="1:7" s="6" customFormat="1" ht="19.5" customHeight="1">
      <c r="A704" s="10">
        <v>13</v>
      </c>
      <c r="B704" s="12">
        <f t="shared" si="9"/>
        <v>12</v>
      </c>
      <c r="C704" s="12" t="str">
        <f ca="1">IF(G704=$E$2+1,D689,INDIRECT(ADDRESS(4+MOD(IF(G704&lt;$E$2+1,G704,$E$2+$E$2+2-G704)-A704+2*$E$2+1,2*$E$2+1),3)))</f>
        <v>Player 27 or Rest</v>
      </c>
      <c r="D704" s="10" t="str">
        <f ca="1" t="shared" si="8"/>
        <v>Player 4</v>
      </c>
      <c r="E704" s="10"/>
      <c r="F704" s="10"/>
      <c r="G704" s="6">
        <f>1+MOD(A704+D688-2,2*$E$2+1)</f>
        <v>16</v>
      </c>
    </row>
    <row r="705" spans="1:7" s="6" customFormat="1" ht="19.5" customHeight="1">
      <c r="A705" s="10">
        <v>14</v>
      </c>
      <c r="B705" s="12">
        <f t="shared" si="9"/>
        <v>11</v>
      </c>
      <c r="C705" s="12" t="str">
        <f ca="1">IF(G705=$E$2+1,D689,INDIRECT(ADDRESS(4+MOD(IF(G705&lt;$E$2+1,G705,$E$2+$E$2+2-G705)-A705+2*$E$2+1,2*$E$2+1),3)))</f>
        <v>Player 25</v>
      </c>
      <c r="D705" s="10" t="str">
        <f ca="1" t="shared" si="8"/>
        <v>Player 4</v>
      </c>
      <c r="E705" s="10"/>
      <c r="F705" s="10"/>
      <c r="G705" s="6">
        <f>1+MOD(A705+D688-2,2*$E$2+1)</f>
        <v>17</v>
      </c>
    </row>
    <row r="706" spans="1:7" s="6" customFormat="1" ht="19.5" customHeight="1">
      <c r="A706" s="10">
        <v>15</v>
      </c>
      <c r="B706" s="12">
        <f t="shared" si="9"/>
        <v>10</v>
      </c>
      <c r="C706" s="12" t="str">
        <f ca="1">IF(G706=$E$2+1,D689,INDIRECT(ADDRESS(4+MOD(IF(G706&lt;$E$2+1,G706,$E$2+$E$2+2-G706)-A706+2*$E$2+1,2*$E$2+1),3)))</f>
        <v>Player 23</v>
      </c>
      <c r="D706" s="10" t="str">
        <f ca="1" t="shared" si="8"/>
        <v>Player 4</v>
      </c>
      <c r="E706" s="10"/>
      <c r="F706" s="10"/>
      <c r="G706" s="6">
        <f>1+MOD(A706+D688-2,2*$E$2+1)</f>
        <v>18</v>
      </c>
    </row>
    <row r="707" spans="1:7" s="6" customFormat="1" ht="19.5" customHeight="1">
      <c r="A707" s="10">
        <v>16</v>
      </c>
      <c r="B707" s="12">
        <f t="shared" si="9"/>
        <v>9</v>
      </c>
      <c r="C707" s="12" t="str">
        <f ca="1">IF(G707=$E$2+1,D689,INDIRECT(ADDRESS(4+MOD(IF(G707&lt;$E$2+1,G707,$E$2+$E$2+2-G707)-A707+2*$E$2+1,2*$E$2+1),3)))</f>
        <v>Player 21</v>
      </c>
      <c r="D707" s="10" t="str">
        <f ca="1" t="shared" si="8"/>
        <v>Player 4</v>
      </c>
      <c r="E707" s="10"/>
      <c r="F707" s="10"/>
      <c r="G707" s="6">
        <f>1+MOD(A707+D688-2,2*$E$2+1)</f>
        <v>19</v>
      </c>
    </row>
    <row r="708" spans="1:7" s="6" customFormat="1" ht="19.5" customHeight="1">
      <c r="A708" s="10">
        <v>17</v>
      </c>
      <c r="B708" s="12">
        <f t="shared" si="9"/>
        <v>8</v>
      </c>
      <c r="C708" s="12" t="str">
        <f ca="1">IF(G708=$E$2+1,D689,INDIRECT(ADDRESS(4+MOD(IF(G708&lt;$E$2+1,G708,$E$2+$E$2+2-G708)-A708+2*$E$2+1,2*$E$2+1),3)))</f>
        <v>Player 19</v>
      </c>
      <c r="D708" s="10" t="str">
        <f ca="1" t="shared" si="8"/>
        <v>Player 4</v>
      </c>
      <c r="E708" s="10"/>
      <c r="F708" s="10"/>
      <c r="G708" s="6">
        <f>1+MOD(A708+D688-2,2*$E$2+1)</f>
        <v>20</v>
      </c>
    </row>
    <row r="709" spans="1:7" s="6" customFormat="1" ht="19.5" customHeight="1">
      <c r="A709" s="10">
        <v>18</v>
      </c>
      <c r="B709" s="12">
        <f t="shared" si="9"/>
        <v>7</v>
      </c>
      <c r="C709" s="12" t="str">
        <f ca="1">IF(G709=$E$2+1,D689,INDIRECT(ADDRESS(4+MOD(IF(G709&lt;$E$2+1,G709,$E$2+$E$2+2-G709)-A709+2*$E$2+1,2*$E$2+1),3)))</f>
        <v>Player 17</v>
      </c>
      <c r="D709" s="10" t="str">
        <f ca="1" t="shared" si="8"/>
        <v>Player 4</v>
      </c>
      <c r="E709" s="10"/>
      <c r="F709" s="10"/>
      <c r="G709" s="6">
        <f>1+MOD(A709+D688-2,2*$E$2+1)</f>
        <v>21</v>
      </c>
    </row>
    <row r="710" spans="1:7" s="6" customFormat="1" ht="19.5" customHeight="1">
      <c r="A710" s="10">
        <v>19</v>
      </c>
      <c r="B710" s="12">
        <f t="shared" si="9"/>
        <v>6</v>
      </c>
      <c r="C710" s="12" t="str">
        <f ca="1">IF(G710=$E$2+1,D689,INDIRECT(ADDRESS(4+MOD(IF(G710&lt;$E$2+1,G710,$E$2+$E$2+2-G710)-A710+2*$E$2+1,2*$E$2+1),3)))</f>
        <v>Player 15</v>
      </c>
      <c r="D710" s="10" t="str">
        <f ca="1" t="shared" si="8"/>
        <v>Player 4</v>
      </c>
      <c r="E710" s="10"/>
      <c r="F710" s="10"/>
      <c r="G710" s="6">
        <f>1+MOD(A710+D688-2,2*$E$2+1)</f>
        <v>22</v>
      </c>
    </row>
    <row r="711" spans="1:7" s="6" customFormat="1" ht="19.5" customHeight="1">
      <c r="A711" s="10">
        <v>20</v>
      </c>
      <c r="B711" s="12">
        <f t="shared" si="9"/>
        <v>5</v>
      </c>
      <c r="C711" s="12" t="str">
        <f ca="1">IF(G711=$E$2+1,D689,INDIRECT(ADDRESS(4+MOD(IF(G711&lt;$E$2+1,G711,$E$2+$E$2+2-G711)-A711+2*$E$2+1,2*$E$2+1),3)))</f>
        <v>Player 13</v>
      </c>
      <c r="D711" s="10" t="str">
        <f ca="1" t="shared" si="8"/>
        <v>Player 4</v>
      </c>
      <c r="E711" s="10"/>
      <c r="F711" s="10"/>
      <c r="G711" s="6">
        <f>1+MOD(A711+D688-2,2*$E$2+1)</f>
        <v>23</v>
      </c>
    </row>
    <row r="712" spans="1:7" s="6" customFormat="1" ht="19.5" customHeight="1">
      <c r="A712" s="10">
        <v>21</v>
      </c>
      <c r="B712" s="12">
        <f t="shared" si="9"/>
        <v>4</v>
      </c>
      <c r="C712" s="12" t="str">
        <f ca="1">IF(G712=$E$2+1,D689,INDIRECT(ADDRESS(4+MOD(IF(G712&lt;$E$2+1,G712,$E$2+$E$2+2-G712)-A712+2*$E$2+1,2*$E$2+1),3)))</f>
        <v>Player 11</v>
      </c>
      <c r="D712" s="10" t="str">
        <f ca="1" t="shared" si="8"/>
        <v>Player 4</v>
      </c>
      <c r="E712" s="10"/>
      <c r="F712" s="10"/>
      <c r="G712" s="6">
        <f>1+MOD(A712+D688-2,2*$E$2+1)</f>
        <v>24</v>
      </c>
    </row>
    <row r="713" spans="1:7" s="6" customFormat="1" ht="19.5" customHeight="1">
      <c r="A713" s="10">
        <v>22</v>
      </c>
      <c r="B713" s="12">
        <f aca="true" t="shared" si="10" ref="B713:B718">IF(G713=$E$2+1,0,IF(G713&lt;$E$2+1,G713,$E$2+$E$2+2-G713))</f>
        <v>3</v>
      </c>
      <c r="C713" s="12" t="str">
        <f ca="1">IF(G713=$E$2+1,D689,INDIRECT(ADDRESS(4+MOD(IF(G713&lt;$E$2+1,G713,$E$2+$E$2+2-G713)-A713+2*$E$2+1,2*$E$2+1),3)))</f>
        <v>Player 9</v>
      </c>
      <c r="D713" s="10" t="str">
        <f ca="1" t="shared" si="8"/>
        <v>Player 4</v>
      </c>
      <c r="E713" s="10"/>
      <c r="F713" s="10"/>
      <c r="G713" s="6">
        <f>1+MOD(A713+D688-2,2*$E$2+1)</f>
        <v>25</v>
      </c>
    </row>
    <row r="714" spans="1:7" s="6" customFormat="1" ht="19.5" customHeight="1">
      <c r="A714" s="10">
        <v>23</v>
      </c>
      <c r="B714" s="12">
        <f t="shared" si="10"/>
        <v>2</v>
      </c>
      <c r="C714" s="12" t="str">
        <f ca="1">IF(G714=$E$2+1,D689,INDIRECT(ADDRESS(4+MOD(IF(G714&lt;$E$2+1,G714,$E$2+$E$2+2-G714)-A714+2*$E$2+1,2*$E$2+1),3)))</f>
        <v>Player 7</v>
      </c>
      <c r="D714" s="10" t="str">
        <f ca="1" t="shared" si="8"/>
        <v>Player 4</v>
      </c>
      <c r="E714" s="10"/>
      <c r="F714" s="10"/>
      <c r="G714" s="6">
        <f>1+MOD(A714+D688-2,2*$E$2+1)</f>
        <v>26</v>
      </c>
    </row>
    <row r="715" spans="1:7" s="6" customFormat="1" ht="19.5" customHeight="1">
      <c r="A715" s="10">
        <v>24</v>
      </c>
      <c r="B715" s="12">
        <f t="shared" si="10"/>
        <v>1</v>
      </c>
      <c r="C715" s="12" t="str">
        <f ca="1">IF(G715=$E$2+1,D689,INDIRECT(ADDRESS(4+MOD(IF(G715&lt;$E$2+1,G715,$E$2+$E$2+2-G715)-A715+2*$E$2+1,2*$E$2+1),3)))</f>
        <v>Player 5</v>
      </c>
      <c r="D715" s="10" t="str">
        <f ca="1" t="shared" si="8"/>
        <v>Player 4</v>
      </c>
      <c r="E715" s="10"/>
      <c r="F715" s="10"/>
      <c r="G715" s="6">
        <f>1+MOD(A715+D688-2,2*$E$2+1)</f>
        <v>27</v>
      </c>
    </row>
    <row r="716" spans="1:7" s="6" customFormat="1" ht="19.5" customHeight="1">
      <c r="A716" s="10">
        <v>25</v>
      </c>
      <c r="B716" s="12">
        <f t="shared" si="10"/>
        <v>1</v>
      </c>
      <c r="C716" s="12" t="str">
        <f ca="1">IF(G716=$E$2+1,D689,INDIRECT(ADDRESS(4+MOD(IF(G716&lt;$E$2+1,G716,$E$2+$E$2+2-G716)-A716+2*$E$2+1,2*$E$2+1),3)))</f>
        <v>Player 4</v>
      </c>
      <c r="D716" s="10" t="str">
        <f ca="1" t="shared" si="8"/>
        <v>Player 3</v>
      </c>
      <c r="E716" s="10"/>
      <c r="F716" s="10"/>
      <c r="G716" s="6">
        <f>1+MOD(A716+D688-2,2*$E$2+1)</f>
        <v>1</v>
      </c>
    </row>
    <row r="717" spans="1:7" s="6" customFormat="1" ht="19.5" customHeight="1">
      <c r="A717" s="10">
        <v>26</v>
      </c>
      <c r="B717" s="12">
        <f t="shared" si="10"/>
        <v>2</v>
      </c>
      <c r="C717" s="12" t="str">
        <f ca="1">IF(G717=$E$2+1,D689,INDIRECT(ADDRESS(4+MOD(IF(G717&lt;$E$2+1,G717,$E$2+$E$2+2-G717)-A717+2*$E$2+1,2*$E$2+1),3)))</f>
        <v>Player 4</v>
      </c>
      <c r="D717" s="10" t="str">
        <f ca="1" t="shared" si="8"/>
        <v>Player 1</v>
      </c>
      <c r="E717" s="10"/>
      <c r="F717" s="10"/>
      <c r="G717" s="6">
        <f>1+MOD(A717+D688-2,2*$E$2+1)</f>
        <v>2</v>
      </c>
    </row>
    <row r="718" spans="1:7" s="6" customFormat="1" ht="19.5" customHeight="1">
      <c r="A718" s="10">
        <v>27</v>
      </c>
      <c r="B718" s="12">
        <f t="shared" si="10"/>
        <v>3</v>
      </c>
      <c r="C718" s="12" t="str">
        <f ca="1">IF(G718=$E$2+1,D689,INDIRECT(ADDRESS(4+MOD(IF(G718&lt;$E$2+1,G718,$E$2+$E$2+2-G718)-A718+2*$E$2+1,2*$E$2+1),3)))</f>
        <v>Player 4</v>
      </c>
      <c r="D718" s="10" t="str">
        <f ca="1" t="shared" si="8"/>
        <v>Player 26</v>
      </c>
      <c r="E718" s="10"/>
      <c r="F718" s="10"/>
      <c r="G718" s="6">
        <f>1+MOD(A718+D688-2,2*$E$2+1)</f>
        <v>3</v>
      </c>
    </row>
    <row r="719" s="6" customFormat="1" ht="19.5" customHeight="1">
      <c r="F719" s="7"/>
    </row>
    <row r="720" s="6" customFormat="1" ht="19.5" customHeight="1">
      <c r="F720" s="7"/>
    </row>
    <row r="721" s="6" customFormat="1" ht="19.5" customHeight="1">
      <c r="F721" s="7"/>
    </row>
    <row r="722" s="6" customFormat="1" ht="19.5" customHeight="1">
      <c r="F722" s="7"/>
    </row>
    <row r="723" spans="1:4" s="6" customFormat="1" ht="19.5" customHeight="1">
      <c r="A723" s="6" t="s">
        <v>40</v>
      </c>
      <c r="C723" s="8" t="s">
        <v>41</v>
      </c>
      <c r="D723" s="9">
        <v>5</v>
      </c>
    </row>
    <row r="724" spans="3:4" s="6" customFormat="1" ht="19.5" customHeight="1">
      <c r="C724" s="8" t="s">
        <v>42</v>
      </c>
      <c r="D724" s="9" t="str">
        <f ca="1">INDIRECT(ADDRESS(3+D723,3))</f>
        <v>Player 5</v>
      </c>
    </row>
    <row r="725" s="6" customFormat="1" ht="19.5" customHeight="1"/>
    <row r="726" spans="1:7" s="6" customFormat="1" ht="19.5" customHeight="1">
      <c r="A726" s="10" t="s">
        <v>45</v>
      </c>
      <c r="B726" s="17" t="s">
        <v>5</v>
      </c>
      <c r="C726" s="12" t="s">
        <v>11</v>
      </c>
      <c r="D726" s="10" t="s">
        <v>10</v>
      </c>
      <c r="E726" s="11" t="s">
        <v>3</v>
      </c>
      <c r="F726" s="10" t="s">
        <v>4</v>
      </c>
      <c r="G726" s="6" t="s">
        <v>43</v>
      </c>
    </row>
    <row r="727" spans="1:7" s="6" customFormat="1" ht="19.5" customHeight="1">
      <c r="A727" s="10">
        <v>1</v>
      </c>
      <c r="B727" s="12">
        <f>IF(G727=$E$2+1,0,IF(G727&lt;$E$2+1,G727,$E$2+$E$2+2-G727))</f>
        <v>5</v>
      </c>
      <c r="C727" s="12" t="str">
        <f ca="1">IF(G727=$E$2+1,D724,INDIRECT(ADDRESS(4+MOD(IF(G727&lt;$E$2+1,G727,$E$2+$E$2+2-G727)-A727+2*$E$2+1,2*$E$2+1),3)))</f>
        <v>Player 5</v>
      </c>
      <c r="D727" s="10" t="str">
        <f aca="true" ca="1" t="shared" si="11" ref="D727:D753">IF(G727=$E$2+1,$F$3,INDIRECT(ADDRESS(4+MOD(IF(G727&lt;$E$2+1,$E$2+$E$2+2-G727,G727)-A727+2*$E$2+1,2*$E$2+1),3)))</f>
        <v>Player 23</v>
      </c>
      <c r="E727" s="11"/>
      <c r="F727" s="10"/>
      <c r="G727" s="6">
        <f>1+MOD(A727+D723-2,2*$E$2+1)</f>
        <v>5</v>
      </c>
    </row>
    <row r="728" spans="1:7" s="6" customFormat="1" ht="19.5" customHeight="1">
      <c r="A728" s="10">
        <v>2</v>
      </c>
      <c r="B728" s="12">
        <f aca="true" t="shared" si="12" ref="B728:B747">IF(G728=$E$2+1,0,IF(G728&lt;$E$2+1,G728,$E$2+$E$2+2-G728))</f>
        <v>6</v>
      </c>
      <c r="C728" s="12" t="str">
        <f ca="1">IF(G728=$E$2+1,D724,INDIRECT(ADDRESS(4+MOD(IF(G728&lt;$E$2+1,G728,$E$2+$E$2+2-G728)-A728+2*$E$2+1,2*$E$2+1),3)))</f>
        <v>Player 5</v>
      </c>
      <c r="D728" s="10" t="str">
        <f ca="1" t="shared" si="11"/>
        <v>Player 21</v>
      </c>
      <c r="E728" s="11"/>
      <c r="F728" s="10"/>
      <c r="G728" s="6">
        <f>1+MOD(A728+D723-2,2*$E$2+1)</f>
        <v>6</v>
      </c>
    </row>
    <row r="729" spans="1:7" s="6" customFormat="1" ht="19.5" customHeight="1">
      <c r="A729" s="10">
        <v>3</v>
      </c>
      <c r="B729" s="12">
        <f t="shared" si="12"/>
        <v>7</v>
      </c>
      <c r="C729" s="12" t="str">
        <f ca="1">IF(G729=$E$2+1,D724,INDIRECT(ADDRESS(4+MOD(IF(G729&lt;$E$2+1,G729,$E$2+$E$2+2-G729)-A729+2*$E$2+1,2*$E$2+1),3)))</f>
        <v>Player 5</v>
      </c>
      <c r="D729" s="10" t="str">
        <f ca="1" t="shared" si="11"/>
        <v>Player 19</v>
      </c>
      <c r="E729" s="10"/>
      <c r="F729" s="10"/>
      <c r="G729" s="6">
        <f>1+MOD(A729+D723-2,2*$E$2+1)</f>
        <v>7</v>
      </c>
    </row>
    <row r="730" spans="1:7" s="6" customFormat="1" ht="19.5" customHeight="1">
      <c r="A730" s="10">
        <v>4</v>
      </c>
      <c r="B730" s="12">
        <f t="shared" si="12"/>
        <v>8</v>
      </c>
      <c r="C730" s="12" t="str">
        <f ca="1">IF(G730=$E$2+1,D724,INDIRECT(ADDRESS(4+MOD(IF(G730&lt;$E$2+1,G730,$E$2+$E$2+2-G730)-A730+2*$E$2+1,2*$E$2+1),3)))</f>
        <v>Player 5</v>
      </c>
      <c r="D730" s="10" t="str">
        <f ca="1" t="shared" si="11"/>
        <v>Player 17</v>
      </c>
      <c r="E730" s="10"/>
      <c r="F730" s="10"/>
      <c r="G730" s="6">
        <f>1+MOD(A730+D723-2,2*$E$2+1)</f>
        <v>8</v>
      </c>
    </row>
    <row r="731" spans="1:7" s="6" customFormat="1" ht="19.5" customHeight="1">
      <c r="A731" s="10">
        <v>5</v>
      </c>
      <c r="B731" s="12">
        <f t="shared" si="12"/>
        <v>9</v>
      </c>
      <c r="C731" s="12" t="str">
        <f ca="1">IF(G731=$E$2+1,D724,INDIRECT(ADDRESS(4+MOD(IF(G731&lt;$E$2+1,G731,$E$2+$E$2+2-G731)-A731+2*$E$2+1,2*$E$2+1),3)))</f>
        <v>Player 5</v>
      </c>
      <c r="D731" s="10" t="str">
        <f ca="1" t="shared" si="11"/>
        <v>Player 15</v>
      </c>
      <c r="E731" s="10"/>
      <c r="F731" s="10"/>
      <c r="G731" s="6">
        <f>1+MOD(A731+D723-2,2*$E$2+1)</f>
        <v>9</v>
      </c>
    </row>
    <row r="732" spans="1:7" s="6" customFormat="1" ht="19.5" customHeight="1">
      <c r="A732" s="10">
        <v>6</v>
      </c>
      <c r="B732" s="12">
        <f t="shared" si="12"/>
        <v>10</v>
      </c>
      <c r="C732" s="12" t="str">
        <f ca="1">IF(G732=$E$2+1,D724,INDIRECT(ADDRESS(4+MOD(IF(G732&lt;$E$2+1,G732,$E$2+$E$2+2-G732)-A732+2*$E$2+1,2*$E$2+1),3)))</f>
        <v>Player 5</v>
      </c>
      <c r="D732" s="10" t="str">
        <f ca="1" t="shared" si="11"/>
        <v>Player 13</v>
      </c>
      <c r="E732" s="10"/>
      <c r="F732" s="10"/>
      <c r="G732" s="6">
        <f>1+MOD(A732+D723-2,2*$E$2+1)</f>
        <v>10</v>
      </c>
    </row>
    <row r="733" spans="1:7" s="6" customFormat="1" ht="19.5" customHeight="1">
      <c r="A733" s="10">
        <v>7</v>
      </c>
      <c r="B733" s="12">
        <f t="shared" si="12"/>
        <v>11</v>
      </c>
      <c r="C733" s="12" t="str">
        <f ca="1">IF(G733=$E$2+1,D724,INDIRECT(ADDRESS(4+MOD(IF(G733&lt;$E$2+1,G733,$E$2+$E$2+2-G733)-A733+2*$E$2+1,2*$E$2+1),3)))</f>
        <v>Player 5</v>
      </c>
      <c r="D733" s="10" t="str">
        <f ca="1" t="shared" si="11"/>
        <v>Player 11</v>
      </c>
      <c r="E733" s="10"/>
      <c r="F733" s="10"/>
      <c r="G733" s="6">
        <f>1+MOD(A733+D723-2,2*$E$2+1)</f>
        <v>11</v>
      </c>
    </row>
    <row r="734" spans="1:7" s="6" customFormat="1" ht="19.5" customHeight="1">
      <c r="A734" s="10">
        <v>8</v>
      </c>
      <c r="B734" s="12">
        <f t="shared" si="12"/>
        <v>12</v>
      </c>
      <c r="C734" s="12" t="str">
        <f ca="1">IF(G734=$E$2+1,D724,INDIRECT(ADDRESS(4+MOD(IF(G734&lt;$E$2+1,G734,$E$2+$E$2+2-G734)-A734+2*$E$2+1,2*$E$2+1),3)))</f>
        <v>Player 5</v>
      </c>
      <c r="D734" s="10" t="str">
        <f ca="1" t="shared" si="11"/>
        <v>Player 9</v>
      </c>
      <c r="E734" s="10"/>
      <c r="F734" s="10"/>
      <c r="G734" s="6">
        <f>1+MOD(A734+D723-2,2*$E$2+1)</f>
        <v>12</v>
      </c>
    </row>
    <row r="735" spans="1:7" s="6" customFormat="1" ht="19.5" customHeight="1">
      <c r="A735" s="10">
        <v>9</v>
      </c>
      <c r="B735" s="12">
        <f t="shared" si="12"/>
        <v>13</v>
      </c>
      <c r="C735" s="12" t="str">
        <f ca="1">IF(G735=$E$2+1,D724,INDIRECT(ADDRESS(4+MOD(IF(G735&lt;$E$2+1,G735,$E$2+$E$2+2-G735)-A735+2*$E$2+1,2*$E$2+1),3)))</f>
        <v>Player 5</v>
      </c>
      <c r="D735" s="10" t="str">
        <f ca="1" t="shared" si="11"/>
        <v>Player 7</v>
      </c>
      <c r="E735" s="10"/>
      <c r="F735" s="10"/>
      <c r="G735" s="6">
        <f>1+MOD(A735+D723-2,2*$E$2+1)</f>
        <v>13</v>
      </c>
    </row>
    <row r="736" spans="1:7" s="6" customFormat="1" ht="19.5" customHeight="1">
      <c r="A736" s="10">
        <v>10</v>
      </c>
      <c r="B736" s="12">
        <f t="shared" si="12"/>
        <v>0</v>
      </c>
      <c r="C736" s="12" t="str">
        <f ca="1">IF(G736=$E$2+1,D724,INDIRECT(ADDRESS(4+MOD(IF(G736&lt;$E$2+1,G736,$E$2+$E$2+2-G736)-A736+2*$E$2+1,2*$E$2+1),3)))</f>
        <v>Player 5</v>
      </c>
      <c r="D736" s="10" t="str">
        <f ca="1" t="shared" si="11"/>
        <v>Rest</v>
      </c>
      <c r="E736" s="10"/>
      <c r="F736" s="10"/>
      <c r="G736" s="6">
        <f>1+MOD(A736+D723-2,2*$E$2+1)</f>
        <v>14</v>
      </c>
    </row>
    <row r="737" spans="1:7" s="6" customFormat="1" ht="19.5" customHeight="1">
      <c r="A737" s="10">
        <v>11</v>
      </c>
      <c r="B737" s="12">
        <f t="shared" si="12"/>
        <v>13</v>
      </c>
      <c r="C737" s="12" t="str">
        <f ca="1">IF(G737=$E$2+1,D724,INDIRECT(ADDRESS(4+MOD(IF(G737&lt;$E$2+1,G737,$E$2+$E$2+2-G737)-A737+2*$E$2+1,2*$E$2+1),3)))</f>
        <v>Player 3</v>
      </c>
      <c r="D737" s="10" t="str">
        <f ca="1" t="shared" si="11"/>
        <v>Player 5</v>
      </c>
      <c r="E737" s="10"/>
      <c r="F737" s="10"/>
      <c r="G737" s="6">
        <f>1+MOD(A737+D723-2,2*$E$2+1)</f>
        <v>15</v>
      </c>
    </row>
    <row r="738" spans="1:7" s="6" customFormat="1" ht="19.5" customHeight="1">
      <c r="A738" s="10">
        <v>12</v>
      </c>
      <c r="B738" s="12">
        <f t="shared" si="12"/>
        <v>12</v>
      </c>
      <c r="C738" s="12" t="str">
        <f ca="1">IF(G738=$E$2+1,D724,INDIRECT(ADDRESS(4+MOD(IF(G738&lt;$E$2+1,G738,$E$2+$E$2+2-G738)-A738+2*$E$2+1,2*$E$2+1),3)))</f>
        <v>Player 1</v>
      </c>
      <c r="D738" s="10" t="str">
        <f ca="1" t="shared" si="11"/>
        <v>Player 5</v>
      </c>
      <c r="E738" s="10"/>
      <c r="F738" s="10"/>
      <c r="G738" s="6">
        <f>1+MOD(A738+D723-2,2*$E$2+1)</f>
        <v>16</v>
      </c>
    </row>
    <row r="739" spans="1:7" s="6" customFormat="1" ht="19.5" customHeight="1">
      <c r="A739" s="10">
        <v>13</v>
      </c>
      <c r="B739" s="12">
        <f t="shared" si="12"/>
        <v>11</v>
      </c>
      <c r="C739" s="12" t="str">
        <f ca="1">IF(G739=$E$2+1,D724,INDIRECT(ADDRESS(4+MOD(IF(G739&lt;$E$2+1,G739,$E$2+$E$2+2-G739)-A739+2*$E$2+1,2*$E$2+1),3)))</f>
        <v>Player 26</v>
      </c>
      <c r="D739" s="10" t="str">
        <f ca="1" t="shared" si="11"/>
        <v>Player 5</v>
      </c>
      <c r="E739" s="10"/>
      <c r="F739" s="10"/>
      <c r="G739" s="6">
        <f>1+MOD(A739+D723-2,2*$E$2+1)</f>
        <v>17</v>
      </c>
    </row>
    <row r="740" spans="1:7" s="6" customFormat="1" ht="19.5" customHeight="1">
      <c r="A740" s="10">
        <v>14</v>
      </c>
      <c r="B740" s="12">
        <f t="shared" si="12"/>
        <v>10</v>
      </c>
      <c r="C740" s="12" t="str">
        <f ca="1">IF(G740=$E$2+1,D724,INDIRECT(ADDRESS(4+MOD(IF(G740&lt;$E$2+1,G740,$E$2+$E$2+2-G740)-A740+2*$E$2+1,2*$E$2+1),3)))</f>
        <v>Player 24</v>
      </c>
      <c r="D740" s="10" t="str">
        <f ca="1" t="shared" si="11"/>
        <v>Player 5</v>
      </c>
      <c r="E740" s="10"/>
      <c r="F740" s="10"/>
      <c r="G740" s="6">
        <f>1+MOD(A740+D723-2,2*$E$2+1)</f>
        <v>18</v>
      </c>
    </row>
    <row r="741" spans="1:7" s="6" customFormat="1" ht="19.5" customHeight="1">
      <c r="A741" s="10">
        <v>15</v>
      </c>
      <c r="B741" s="12">
        <f t="shared" si="12"/>
        <v>9</v>
      </c>
      <c r="C741" s="12" t="str">
        <f ca="1">IF(G741=$E$2+1,D724,INDIRECT(ADDRESS(4+MOD(IF(G741&lt;$E$2+1,G741,$E$2+$E$2+2-G741)-A741+2*$E$2+1,2*$E$2+1),3)))</f>
        <v>Player 22</v>
      </c>
      <c r="D741" s="10" t="str">
        <f ca="1" t="shared" si="11"/>
        <v>Player 5</v>
      </c>
      <c r="E741" s="10"/>
      <c r="F741" s="10"/>
      <c r="G741" s="6">
        <f>1+MOD(A741+D723-2,2*$E$2+1)</f>
        <v>19</v>
      </c>
    </row>
    <row r="742" spans="1:7" s="6" customFormat="1" ht="19.5" customHeight="1">
      <c r="A742" s="10">
        <v>16</v>
      </c>
      <c r="B742" s="12">
        <f t="shared" si="12"/>
        <v>8</v>
      </c>
      <c r="C742" s="12" t="str">
        <f ca="1">IF(G742=$E$2+1,D724,INDIRECT(ADDRESS(4+MOD(IF(G742&lt;$E$2+1,G742,$E$2+$E$2+2-G742)-A742+2*$E$2+1,2*$E$2+1),3)))</f>
        <v>Player 20</v>
      </c>
      <c r="D742" s="10" t="str">
        <f ca="1" t="shared" si="11"/>
        <v>Player 5</v>
      </c>
      <c r="E742" s="10"/>
      <c r="F742" s="10"/>
      <c r="G742" s="6">
        <f>1+MOD(A742+D723-2,2*$E$2+1)</f>
        <v>20</v>
      </c>
    </row>
    <row r="743" spans="1:7" s="6" customFormat="1" ht="19.5" customHeight="1">
      <c r="A743" s="10">
        <v>17</v>
      </c>
      <c r="B743" s="12">
        <f t="shared" si="12"/>
        <v>7</v>
      </c>
      <c r="C743" s="12" t="str">
        <f ca="1">IF(G743=$E$2+1,D724,INDIRECT(ADDRESS(4+MOD(IF(G743&lt;$E$2+1,G743,$E$2+$E$2+2-G743)-A743+2*$E$2+1,2*$E$2+1),3)))</f>
        <v>Player 18</v>
      </c>
      <c r="D743" s="10" t="str">
        <f ca="1" t="shared" si="11"/>
        <v>Player 5</v>
      </c>
      <c r="E743" s="10"/>
      <c r="F743" s="10"/>
      <c r="G743" s="6">
        <f>1+MOD(A743+D723-2,2*$E$2+1)</f>
        <v>21</v>
      </c>
    </row>
    <row r="744" spans="1:7" s="6" customFormat="1" ht="19.5" customHeight="1">
      <c r="A744" s="10">
        <v>18</v>
      </c>
      <c r="B744" s="12">
        <f t="shared" si="12"/>
        <v>6</v>
      </c>
      <c r="C744" s="12" t="str">
        <f ca="1">IF(G744=$E$2+1,D724,INDIRECT(ADDRESS(4+MOD(IF(G744&lt;$E$2+1,G744,$E$2+$E$2+2-G744)-A744+2*$E$2+1,2*$E$2+1),3)))</f>
        <v>Player 16</v>
      </c>
      <c r="D744" s="10" t="str">
        <f ca="1" t="shared" si="11"/>
        <v>Player 5</v>
      </c>
      <c r="E744" s="10"/>
      <c r="F744" s="10"/>
      <c r="G744" s="6">
        <f>1+MOD(A744+D723-2,2*$E$2+1)</f>
        <v>22</v>
      </c>
    </row>
    <row r="745" spans="1:7" s="6" customFormat="1" ht="19.5" customHeight="1">
      <c r="A745" s="10">
        <v>19</v>
      </c>
      <c r="B745" s="12">
        <f t="shared" si="12"/>
        <v>5</v>
      </c>
      <c r="C745" s="12" t="str">
        <f ca="1">IF(G745=$E$2+1,D724,INDIRECT(ADDRESS(4+MOD(IF(G745&lt;$E$2+1,G745,$E$2+$E$2+2-G745)-A745+2*$E$2+1,2*$E$2+1),3)))</f>
        <v>Player 14</v>
      </c>
      <c r="D745" s="10" t="str">
        <f ca="1" t="shared" si="11"/>
        <v>Player 5</v>
      </c>
      <c r="E745" s="10"/>
      <c r="F745" s="10"/>
      <c r="G745" s="6">
        <f>1+MOD(A745+D723-2,2*$E$2+1)</f>
        <v>23</v>
      </c>
    </row>
    <row r="746" spans="1:7" s="6" customFormat="1" ht="19.5" customHeight="1">
      <c r="A746" s="10">
        <v>20</v>
      </c>
      <c r="B746" s="12">
        <f t="shared" si="12"/>
        <v>4</v>
      </c>
      <c r="C746" s="12" t="str">
        <f ca="1">IF(G746=$E$2+1,D724,INDIRECT(ADDRESS(4+MOD(IF(G746&lt;$E$2+1,G746,$E$2+$E$2+2-G746)-A746+2*$E$2+1,2*$E$2+1),3)))</f>
        <v>Player 12</v>
      </c>
      <c r="D746" s="10" t="str">
        <f ca="1" t="shared" si="11"/>
        <v>Player 5</v>
      </c>
      <c r="E746" s="10"/>
      <c r="F746" s="10"/>
      <c r="G746" s="6">
        <f>1+MOD(A746+D723-2,2*$E$2+1)</f>
        <v>24</v>
      </c>
    </row>
    <row r="747" spans="1:7" s="6" customFormat="1" ht="19.5" customHeight="1">
      <c r="A747" s="10">
        <v>21</v>
      </c>
      <c r="B747" s="12">
        <f t="shared" si="12"/>
        <v>3</v>
      </c>
      <c r="C747" s="12" t="str">
        <f ca="1">IF(G747=$E$2+1,D724,INDIRECT(ADDRESS(4+MOD(IF(G747&lt;$E$2+1,G747,$E$2+$E$2+2-G747)-A747+2*$E$2+1,2*$E$2+1),3)))</f>
        <v>Player 10</v>
      </c>
      <c r="D747" s="10" t="str">
        <f ca="1" t="shared" si="11"/>
        <v>Player 5</v>
      </c>
      <c r="E747" s="10"/>
      <c r="F747" s="10"/>
      <c r="G747" s="6">
        <f>1+MOD(A747+D723-2,2*$E$2+1)</f>
        <v>25</v>
      </c>
    </row>
    <row r="748" spans="1:7" s="6" customFormat="1" ht="19.5" customHeight="1">
      <c r="A748" s="10">
        <v>22</v>
      </c>
      <c r="B748" s="12">
        <f aca="true" t="shared" si="13" ref="B748:B753">IF(G748=$E$2+1,0,IF(G748&lt;$E$2+1,G748,$E$2+$E$2+2-G748))</f>
        <v>2</v>
      </c>
      <c r="C748" s="12" t="str">
        <f ca="1">IF(G748=$E$2+1,D724,INDIRECT(ADDRESS(4+MOD(IF(G748&lt;$E$2+1,G748,$E$2+$E$2+2-G748)-A748+2*$E$2+1,2*$E$2+1),3)))</f>
        <v>Player 8</v>
      </c>
      <c r="D748" s="10" t="str">
        <f ca="1" t="shared" si="11"/>
        <v>Player 5</v>
      </c>
      <c r="E748" s="10"/>
      <c r="F748" s="10"/>
      <c r="G748" s="6">
        <f>1+MOD(A748+D723-2,2*$E$2+1)</f>
        <v>26</v>
      </c>
    </row>
    <row r="749" spans="1:7" s="6" customFormat="1" ht="19.5" customHeight="1">
      <c r="A749" s="10">
        <v>23</v>
      </c>
      <c r="B749" s="12">
        <f t="shared" si="13"/>
        <v>1</v>
      </c>
      <c r="C749" s="12" t="str">
        <f ca="1">IF(G749=$E$2+1,D724,INDIRECT(ADDRESS(4+MOD(IF(G749&lt;$E$2+1,G749,$E$2+$E$2+2-G749)-A749+2*$E$2+1,2*$E$2+1),3)))</f>
        <v>Player 6</v>
      </c>
      <c r="D749" s="10" t="str">
        <f ca="1" t="shared" si="11"/>
        <v>Player 5</v>
      </c>
      <c r="E749" s="10"/>
      <c r="F749" s="10"/>
      <c r="G749" s="6">
        <f>1+MOD(A749+D723-2,2*$E$2+1)</f>
        <v>27</v>
      </c>
    </row>
    <row r="750" spans="1:7" s="6" customFormat="1" ht="19.5" customHeight="1">
      <c r="A750" s="10">
        <v>24</v>
      </c>
      <c r="B750" s="12">
        <f t="shared" si="13"/>
        <v>1</v>
      </c>
      <c r="C750" s="12" t="str">
        <f ca="1">IF(G750=$E$2+1,D724,INDIRECT(ADDRESS(4+MOD(IF(G750&lt;$E$2+1,G750,$E$2+$E$2+2-G750)-A750+2*$E$2+1,2*$E$2+1),3)))</f>
        <v>Player 5</v>
      </c>
      <c r="D750" s="10" t="str">
        <f ca="1" t="shared" si="11"/>
        <v>Player 4</v>
      </c>
      <c r="E750" s="10"/>
      <c r="F750" s="10"/>
      <c r="G750" s="6">
        <f>1+MOD(A750+D723-2,2*$E$2+1)</f>
        <v>1</v>
      </c>
    </row>
    <row r="751" spans="1:7" s="6" customFormat="1" ht="19.5" customHeight="1">
      <c r="A751" s="10">
        <v>25</v>
      </c>
      <c r="B751" s="12">
        <f t="shared" si="13"/>
        <v>2</v>
      </c>
      <c r="C751" s="12" t="str">
        <f ca="1">IF(G751=$E$2+1,D724,INDIRECT(ADDRESS(4+MOD(IF(G751&lt;$E$2+1,G751,$E$2+$E$2+2-G751)-A751+2*$E$2+1,2*$E$2+1),3)))</f>
        <v>Player 5</v>
      </c>
      <c r="D751" s="10" t="str">
        <f ca="1" t="shared" si="11"/>
        <v>Player 2</v>
      </c>
      <c r="E751" s="10"/>
      <c r="F751" s="10"/>
      <c r="G751" s="6">
        <f>1+MOD(A751+D723-2,2*$E$2+1)</f>
        <v>2</v>
      </c>
    </row>
    <row r="752" spans="1:7" s="6" customFormat="1" ht="19.5" customHeight="1">
      <c r="A752" s="10">
        <v>26</v>
      </c>
      <c r="B752" s="12">
        <f t="shared" si="13"/>
        <v>3</v>
      </c>
      <c r="C752" s="12" t="str">
        <f ca="1">IF(G752=$E$2+1,D724,INDIRECT(ADDRESS(4+MOD(IF(G752&lt;$E$2+1,G752,$E$2+$E$2+2-G752)-A752+2*$E$2+1,2*$E$2+1),3)))</f>
        <v>Player 5</v>
      </c>
      <c r="D752" s="10" t="str">
        <f ca="1" t="shared" si="11"/>
        <v>Player 27 or Rest</v>
      </c>
      <c r="E752" s="10"/>
      <c r="F752" s="10"/>
      <c r="G752" s="6">
        <f>1+MOD(A752+D723-2,2*$E$2+1)</f>
        <v>3</v>
      </c>
    </row>
    <row r="753" spans="1:7" s="6" customFormat="1" ht="19.5" customHeight="1">
      <c r="A753" s="10">
        <v>27</v>
      </c>
      <c r="B753" s="12">
        <f t="shared" si="13"/>
        <v>4</v>
      </c>
      <c r="C753" s="12" t="str">
        <f ca="1">IF(G753=$E$2+1,D724,INDIRECT(ADDRESS(4+MOD(IF(G753&lt;$E$2+1,G753,$E$2+$E$2+2-G753)-A753+2*$E$2+1,2*$E$2+1),3)))</f>
        <v>Player 5</v>
      </c>
      <c r="D753" s="10" t="str">
        <f ca="1" t="shared" si="11"/>
        <v>Player 25</v>
      </c>
      <c r="E753" s="10"/>
      <c r="F753" s="10"/>
      <c r="G753" s="6">
        <f>1+MOD(A753+D723-2,2*$E$2+1)</f>
        <v>4</v>
      </c>
    </row>
    <row r="754" s="6" customFormat="1" ht="19.5" customHeight="1">
      <c r="F754" s="7"/>
    </row>
    <row r="755" s="6" customFormat="1" ht="19.5" customHeight="1">
      <c r="F755" s="7"/>
    </row>
    <row r="756" s="6" customFormat="1" ht="19.5" customHeight="1">
      <c r="F756" s="7"/>
    </row>
    <row r="757" s="6" customFormat="1" ht="19.5" customHeight="1">
      <c r="F757" s="7"/>
    </row>
    <row r="758" spans="1:4" s="6" customFormat="1" ht="19.5" customHeight="1">
      <c r="A758" s="6" t="s">
        <v>40</v>
      </c>
      <c r="C758" s="8" t="s">
        <v>41</v>
      </c>
      <c r="D758" s="9">
        <v>6</v>
      </c>
    </row>
    <row r="759" spans="3:4" s="6" customFormat="1" ht="19.5" customHeight="1">
      <c r="C759" s="8" t="s">
        <v>42</v>
      </c>
      <c r="D759" s="9" t="str">
        <f ca="1">INDIRECT(ADDRESS(3+D758,3))</f>
        <v>Player 6</v>
      </c>
    </row>
    <row r="760" s="6" customFormat="1" ht="19.5" customHeight="1"/>
    <row r="761" spans="1:7" s="6" customFormat="1" ht="19.5" customHeight="1">
      <c r="A761" s="10" t="s">
        <v>45</v>
      </c>
      <c r="B761" s="17" t="s">
        <v>5</v>
      </c>
      <c r="C761" s="12" t="s">
        <v>11</v>
      </c>
      <c r="D761" s="10" t="s">
        <v>10</v>
      </c>
      <c r="E761" s="11" t="s">
        <v>3</v>
      </c>
      <c r="F761" s="10" t="s">
        <v>4</v>
      </c>
      <c r="G761" s="6" t="s">
        <v>43</v>
      </c>
    </row>
    <row r="762" spans="1:7" s="6" customFormat="1" ht="19.5" customHeight="1">
      <c r="A762" s="10">
        <v>1</v>
      </c>
      <c r="B762" s="12">
        <f>IF(G762=$E$2+1,0,IF(G762&lt;$E$2+1,G762,$E$2+$E$2+2-G762))</f>
        <v>6</v>
      </c>
      <c r="C762" s="12" t="str">
        <f ca="1">IF(G762=$E$2+1,D759,INDIRECT(ADDRESS(4+MOD(IF(G762&lt;$E$2+1,G762,$E$2+$E$2+2-G762)-A762+2*$E$2+1,2*$E$2+1),3)))</f>
        <v>Player 6</v>
      </c>
      <c r="D762" s="10" t="str">
        <f aca="true" ca="1" t="shared" si="14" ref="D762:D788">IF(G762=$E$2+1,$F$3,INDIRECT(ADDRESS(4+MOD(IF(G762&lt;$E$2+1,$E$2+$E$2+2-G762,G762)-A762+2*$E$2+1,2*$E$2+1),3)))</f>
        <v>Player 22</v>
      </c>
      <c r="E762" s="11"/>
      <c r="F762" s="10"/>
      <c r="G762" s="6">
        <f>1+MOD(A762+D758-2,2*$E$2+1)</f>
        <v>6</v>
      </c>
    </row>
    <row r="763" spans="1:7" s="6" customFormat="1" ht="19.5" customHeight="1">
      <c r="A763" s="10">
        <v>2</v>
      </c>
      <c r="B763" s="12">
        <f aca="true" t="shared" si="15" ref="B763:B782">IF(G763=$E$2+1,0,IF(G763&lt;$E$2+1,G763,$E$2+$E$2+2-G763))</f>
        <v>7</v>
      </c>
      <c r="C763" s="12" t="str">
        <f ca="1">IF(G763=$E$2+1,D759,INDIRECT(ADDRESS(4+MOD(IF(G763&lt;$E$2+1,G763,$E$2+$E$2+2-G763)-A763+2*$E$2+1,2*$E$2+1),3)))</f>
        <v>Player 6</v>
      </c>
      <c r="D763" s="10" t="str">
        <f ca="1" t="shared" si="14"/>
        <v>Player 20</v>
      </c>
      <c r="E763" s="11"/>
      <c r="F763" s="10"/>
      <c r="G763" s="6">
        <f>1+MOD(A763+D758-2,2*$E$2+1)</f>
        <v>7</v>
      </c>
    </row>
    <row r="764" spans="1:7" s="6" customFormat="1" ht="19.5" customHeight="1">
      <c r="A764" s="10">
        <v>3</v>
      </c>
      <c r="B764" s="12">
        <f t="shared" si="15"/>
        <v>8</v>
      </c>
      <c r="C764" s="12" t="str">
        <f ca="1">IF(G764=$E$2+1,D759,INDIRECT(ADDRESS(4+MOD(IF(G764&lt;$E$2+1,G764,$E$2+$E$2+2-G764)-A764+2*$E$2+1,2*$E$2+1),3)))</f>
        <v>Player 6</v>
      </c>
      <c r="D764" s="10" t="str">
        <f ca="1" t="shared" si="14"/>
        <v>Player 18</v>
      </c>
      <c r="E764" s="10"/>
      <c r="F764" s="10"/>
      <c r="G764" s="6">
        <f>1+MOD(A764+D758-2,2*$E$2+1)</f>
        <v>8</v>
      </c>
    </row>
    <row r="765" spans="1:7" s="6" customFormat="1" ht="19.5" customHeight="1">
      <c r="A765" s="10">
        <v>4</v>
      </c>
      <c r="B765" s="12">
        <f t="shared" si="15"/>
        <v>9</v>
      </c>
      <c r="C765" s="12" t="str">
        <f ca="1">IF(G765=$E$2+1,D759,INDIRECT(ADDRESS(4+MOD(IF(G765&lt;$E$2+1,G765,$E$2+$E$2+2-G765)-A765+2*$E$2+1,2*$E$2+1),3)))</f>
        <v>Player 6</v>
      </c>
      <c r="D765" s="10" t="str">
        <f ca="1" t="shared" si="14"/>
        <v>Player 16</v>
      </c>
      <c r="E765" s="10"/>
      <c r="F765" s="10"/>
      <c r="G765" s="6">
        <f>1+MOD(A765+D758-2,2*$E$2+1)</f>
        <v>9</v>
      </c>
    </row>
    <row r="766" spans="1:7" s="6" customFormat="1" ht="19.5" customHeight="1">
      <c r="A766" s="10">
        <v>5</v>
      </c>
      <c r="B766" s="12">
        <f t="shared" si="15"/>
        <v>10</v>
      </c>
      <c r="C766" s="12" t="str">
        <f ca="1">IF(G766=$E$2+1,D759,INDIRECT(ADDRESS(4+MOD(IF(G766&lt;$E$2+1,G766,$E$2+$E$2+2-G766)-A766+2*$E$2+1,2*$E$2+1),3)))</f>
        <v>Player 6</v>
      </c>
      <c r="D766" s="10" t="str">
        <f ca="1" t="shared" si="14"/>
        <v>Player 14</v>
      </c>
      <c r="E766" s="10"/>
      <c r="F766" s="10"/>
      <c r="G766" s="6">
        <f>1+MOD(A766+D758-2,2*$E$2+1)</f>
        <v>10</v>
      </c>
    </row>
    <row r="767" spans="1:7" s="6" customFormat="1" ht="19.5" customHeight="1">
      <c r="A767" s="10">
        <v>6</v>
      </c>
      <c r="B767" s="12">
        <f t="shared" si="15"/>
        <v>11</v>
      </c>
      <c r="C767" s="12" t="str">
        <f ca="1">IF(G767=$E$2+1,D759,INDIRECT(ADDRESS(4+MOD(IF(G767&lt;$E$2+1,G767,$E$2+$E$2+2-G767)-A767+2*$E$2+1,2*$E$2+1),3)))</f>
        <v>Player 6</v>
      </c>
      <c r="D767" s="10" t="str">
        <f ca="1" t="shared" si="14"/>
        <v>Player 12</v>
      </c>
      <c r="E767" s="10"/>
      <c r="F767" s="10"/>
      <c r="G767" s="6">
        <f>1+MOD(A767+D758-2,2*$E$2+1)</f>
        <v>11</v>
      </c>
    </row>
    <row r="768" spans="1:7" s="6" customFormat="1" ht="19.5" customHeight="1">
      <c r="A768" s="10">
        <v>7</v>
      </c>
      <c r="B768" s="12">
        <f t="shared" si="15"/>
        <v>12</v>
      </c>
      <c r="C768" s="12" t="str">
        <f ca="1">IF(G768=$E$2+1,D759,INDIRECT(ADDRESS(4+MOD(IF(G768&lt;$E$2+1,G768,$E$2+$E$2+2-G768)-A768+2*$E$2+1,2*$E$2+1),3)))</f>
        <v>Player 6</v>
      </c>
      <c r="D768" s="10" t="str">
        <f ca="1" t="shared" si="14"/>
        <v>Player 10</v>
      </c>
      <c r="E768" s="10"/>
      <c r="F768" s="10"/>
      <c r="G768" s="6">
        <f>1+MOD(A768+D758-2,2*$E$2+1)</f>
        <v>12</v>
      </c>
    </row>
    <row r="769" spans="1:7" s="6" customFormat="1" ht="19.5" customHeight="1">
      <c r="A769" s="10">
        <v>8</v>
      </c>
      <c r="B769" s="12">
        <f t="shared" si="15"/>
        <v>13</v>
      </c>
      <c r="C769" s="12" t="str">
        <f ca="1">IF(G769=$E$2+1,D759,INDIRECT(ADDRESS(4+MOD(IF(G769&lt;$E$2+1,G769,$E$2+$E$2+2-G769)-A769+2*$E$2+1,2*$E$2+1),3)))</f>
        <v>Player 6</v>
      </c>
      <c r="D769" s="10" t="str">
        <f ca="1" t="shared" si="14"/>
        <v>Player 8</v>
      </c>
      <c r="E769" s="10"/>
      <c r="F769" s="10"/>
      <c r="G769" s="6">
        <f>1+MOD(A769+D758-2,2*$E$2+1)</f>
        <v>13</v>
      </c>
    </row>
    <row r="770" spans="1:7" s="6" customFormat="1" ht="19.5" customHeight="1">
      <c r="A770" s="10">
        <v>9</v>
      </c>
      <c r="B770" s="12">
        <f t="shared" si="15"/>
        <v>0</v>
      </c>
      <c r="C770" s="12" t="str">
        <f ca="1">IF(G770=$E$2+1,D759,INDIRECT(ADDRESS(4+MOD(IF(G770&lt;$E$2+1,G770,$E$2+$E$2+2-G770)-A770+2*$E$2+1,2*$E$2+1),3)))</f>
        <v>Player 6</v>
      </c>
      <c r="D770" s="10" t="str">
        <f ca="1" t="shared" si="14"/>
        <v>Rest</v>
      </c>
      <c r="E770" s="10"/>
      <c r="F770" s="10"/>
      <c r="G770" s="6">
        <f>1+MOD(A770+D758-2,2*$E$2+1)</f>
        <v>14</v>
      </c>
    </row>
    <row r="771" spans="1:7" s="6" customFormat="1" ht="19.5" customHeight="1">
      <c r="A771" s="10">
        <v>10</v>
      </c>
      <c r="B771" s="12">
        <f t="shared" si="15"/>
        <v>13</v>
      </c>
      <c r="C771" s="12" t="str">
        <f ca="1">IF(G771=$E$2+1,D759,INDIRECT(ADDRESS(4+MOD(IF(G771&lt;$E$2+1,G771,$E$2+$E$2+2-G771)-A771+2*$E$2+1,2*$E$2+1),3)))</f>
        <v>Player 4</v>
      </c>
      <c r="D771" s="10" t="str">
        <f ca="1" t="shared" si="14"/>
        <v>Player 6</v>
      </c>
      <c r="E771" s="10"/>
      <c r="F771" s="10"/>
      <c r="G771" s="6">
        <f>1+MOD(A771+D758-2,2*$E$2+1)</f>
        <v>15</v>
      </c>
    </row>
    <row r="772" spans="1:7" s="6" customFormat="1" ht="19.5" customHeight="1">
      <c r="A772" s="10">
        <v>11</v>
      </c>
      <c r="B772" s="12">
        <f t="shared" si="15"/>
        <v>12</v>
      </c>
      <c r="C772" s="12" t="str">
        <f ca="1">IF(G772=$E$2+1,D759,INDIRECT(ADDRESS(4+MOD(IF(G772&lt;$E$2+1,G772,$E$2+$E$2+2-G772)-A772+2*$E$2+1,2*$E$2+1),3)))</f>
        <v>Player 2</v>
      </c>
      <c r="D772" s="10" t="str">
        <f ca="1" t="shared" si="14"/>
        <v>Player 6</v>
      </c>
      <c r="E772" s="10"/>
      <c r="F772" s="10"/>
      <c r="G772" s="6">
        <f>1+MOD(A772+D758-2,2*$E$2+1)</f>
        <v>16</v>
      </c>
    </row>
    <row r="773" spans="1:7" s="6" customFormat="1" ht="19.5" customHeight="1">
      <c r="A773" s="10">
        <v>12</v>
      </c>
      <c r="B773" s="12">
        <f t="shared" si="15"/>
        <v>11</v>
      </c>
      <c r="C773" s="12" t="str">
        <f ca="1">IF(G773=$E$2+1,D759,INDIRECT(ADDRESS(4+MOD(IF(G773&lt;$E$2+1,G773,$E$2+$E$2+2-G773)-A773+2*$E$2+1,2*$E$2+1),3)))</f>
        <v>Player 27 or Rest</v>
      </c>
      <c r="D773" s="10" t="str">
        <f ca="1" t="shared" si="14"/>
        <v>Player 6</v>
      </c>
      <c r="E773" s="10"/>
      <c r="F773" s="10"/>
      <c r="G773" s="6">
        <f>1+MOD(A773+D758-2,2*$E$2+1)</f>
        <v>17</v>
      </c>
    </row>
    <row r="774" spans="1:7" s="6" customFormat="1" ht="19.5" customHeight="1">
      <c r="A774" s="10">
        <v>13</v>
      </c>
      <c r="B774" s="12">
        <f t="shared" si="15"/>
        <v>10</v>
      </c>
      <c r="C774" s="12" t="str">
        <f ca="1">IF(G774=$E$2+1,D759,INDIRECT(ADDRESS(4+MOD(IF(G774&lt;$E$2+1,G774,$E$2+$E$2+2-G774)-A774+2*$E$2+1,2*$E$2+1),3)))</f>
        <v>Player 25</v>
      </c>
      <c r="D774" s="10" t="str">
        <f ca="1" t="shared" si="14"/>
        <v>Player 6</v>
      </c>
      <c r="E774" s="10"/>
      <c r="F774" s="10"/>
      <c r="G774" s="6">
        <f>1+MOD(A774+D758-2,2*$E$2+1)</f>
        <v>18</v>
      </c>
    </row>
    <row r="775" spans="1:7" s="6" customFormat="1" ht="19.5" customHeight="1">
      <c r="A775" s="10">
        <v>14</v>
      </c>
      <c r="B775" s="12">
        <f t="shared" si="15"/>
        <v>9</v>
      </c>
      <c r="C775" s="12" t="str">
        <f ca="1">IF(G775=$E$2+1,D759,INDIRECT(ADDRESS(4+MOD(IF(G775&lt;$E$2+1,G775,$E$2+$E$2+2-G775)-A775+2*$E$2+1,2*$E$2+1),3)))</f>
        <v>Player 23</v>
      </c>
      <c r="D775" s="10" t="str">
        <f ca="1" t="shared" si="14"/>
        <v>Player 6</v>
      </c>
      <c r="E775" s="10"/>
      <c r="F775" s="10"/>
      <c r="G775" s="6">
        <f>1+MOD(A775+D758-2,2*$E$2+1)</f>
        <v>19</v>
      </c>
    </row>
    <row r="776" spans="1:7" s="6" customFormat="1" ht="19.5" customHeight="1">
      <c r="A776" s="10">
        <v>15</v>
      </c>
      <c r="B776" s="12">
        <f t="shared" si="15"/>
        <v>8</v>
      </c>
      <c r="C776" s="12" t="str">
        <f ca="1">IF(G776=$E$2+1,D759,INDIRECT(ADDRESS(4+MOD(IF(G776&lt;$E$2+1,G776,$E$2+$E$2+2-G776)-A776+2*$E$2+1,2*$E$2+1),3)))</f>
        <v>Player 21</v>
      </c>
      <c r="D776" s="10" t="str">
        <f ca="1" t="shared" si="14"/>
        <v>Player 6</v>
      </c>
      <c r="E776" s="10"/>
      <c r="F776" s="10"/>
      <c r="G776" s="6">
        <f>1+MOD(A776+D758-2,2*$E$2+1)</f>
        <v>20</v>
      </c>
    </row>
    <row r="777" spans="1:7" s="6" customFormat="1" ht="19.5" customHeight="1">
      <c r="A777" s="10">
        <v>16</v>
      </c>
      <c r="B777" s="12">
        <f t="shared" si="15"/>
        <v>7</v>
      </c>
      <c r="C777" s="12" t="str">
        <f ca="1">IF(G777=$E$2+1,D759,INDIRECT(ADDRESS(4+MOD(IF(G777&lt;$E$2+1,G777,$E$2+$E$2+2-G777)-A777+2*$E$2+1,2*$E$2+1),3)))</f>
        <v>Player 19</v>
      </c>
      <c r="D777" s="10" t="str">
        <f ca="1" t="shared" si="14"/>
        <v>Player 6</v>
      </c>
      <c r="E777" s="10"/>
      <c r="F777" s="10"/>
      <c r="G777" s="6">
        <f>1+MOD(A777+D758-2,2*$E$2+1)</f>
        <v>21</v>
      </c>
    </row>
    <row r="778" spans="1:7" s="6" customFormat="1" ht="19.5" customHeight="1">
      <c r="A778" s="10">
        <v>17</v>
      </c>
      <c r="B778" s="12">
        <f t="shared" si="15"/>
        <v>6</v>
      </c>
      <c r="C778" s="12" t="str">
        <f ca="1">IF(G778=$E$2+1,D759,INDIRECT(ADDRESS(4+MOD(IF(G778&lt;$E$2+1,G778,$E$2+$E$2+2-G778)-A778+2*$E$2+1,2*$E$2+1),3)))</f>
        <v>Player 17</v>
      </c>
      <c r="D778" s="10" t="str">
        <f ca="1" t="shared" si="14"/>
        <v>Player 6</v>
      </c>
      <c r="E778" s="10"/>
      <c r="F778" s="10"/>
      <c r="G778" s="6">
        <f>1+MOD(A778+D758-2,2*$E$2+1)</f>
        <v>22</v>
      </c>
    </row>
    <row r="779" spans="1:7" s="6" customFormat="1" ht="19.5" customHeight="1">
      <c r="A779" s="10">
        <v>18</v>
      </c>
      <c r="B779" s="12">
        <f t="shared" si="15"/>
        <v>5</v>
      </c>
      <c r="C779" s="12" t="str">
        <f ca="1">IF(G779=$E$2+1,D759,INDIRECT(ADDRESS(4+MOD(IF(G779&lt;$E$2+1,G779,$E$2+$E$2+2-G779)-A779+2*$E$2+1,2*$E$2+1),3)))</f>
        <v>Player 15</v>
      </c>
      <c r="D779" s="10" t="str">
        <f ca="1" t="shared" si="14"/>
        <v>Player 6</v>
      </c>
      <c r="E779" s="10"/>
      <c r="F779" s="10"/>
      <c r="G779" s="6">
        <f>1+MOD(A779+D758-2,2*$E$2+1)</f>
        <v>23</v>
      </c>
    </row>
    <row r="780" spans="1:7" s="6" customFormat="1" ht="19.5" customHeight="1">
      <c r="A780" s="10">
        <v>19</v>
      </c>
      <c r="B780" s="12">
        <f t="shared" si="15"/>
        <v>4</v>
      </c>
      <c r="C780" s="12" t="str">
        <f ca="1">IF(G780=$E$2+1,D759,INDIRECT(ADDRESS(4+MOD(IF(G780&lt;$E$2+1,G780,$E$2+$E$2+2-G780)-A780+2*$E$2+1,2*$E$2+1),3)))</f>
        <v>Player 13</v>
      </c>
      <c r="D780" s="10" t="str">
        <f ca="1" t="shared" si="14"/>
        <v>Player 6</v>
      </c>
      <c r="E780" s="10"/>
      <c r="F780" s="10"/>
      <c r="G780" s="6">
        <f>1+MOD(A780+D758-2,2*$E$2+1)</f>
        <v>24</v>
      </c>
    </row>
    <row r="781" spans="1:7" s="6" customFormat="1" ht="19.5" customHeight="1">
      <c r="A781" s="10">
        <v>20</v>
      </c>
      <c r="B781" s="12">
        <f t="shared" si="15"/>
        <v>3</v>
      </c>
      <c r="C781" s="12" t="str">
        <f ca="1">IF(G781=$E$2+1,D759,INDIRECT(ADDRESS(4+MOD(IF(G781&lt;$E$2+1,G781,$E$2+$E$2+2-G781)-A781+2*$E$2+1,2*$E$2+1),3)))</f>
        <v>Player 11</v>
      </c>
      <c r="D781" s="10" t="str">
        <f ca="1" t="shared" si="14"/>
        <v>Player 6</v>
      </c>
      <c r="E781" s="10"/>
      <c r="F781" s="10"/>
      <c r="G781" s="6">
        <f>1+MOD(A781+D758-2,2*$E$2+1)</f>
        <v>25</v>
      </c>
    </row>
    <row r="782" spans="1:7" s="6" customFormat="1" ht="19.5" customHeight="1">
      <c r="A782" s="10">
        <v>21</v>
      </c>
      <c r="B782" s="12">
        <f t="shared" si="15"/>
        <v>2</v>
      </c>
      <c r="C782" s="12" t="str">
        <f ca="1">IF(G782=$E$2+1,D759,INDIRECT(ADDRESS(4+MOD(IF(G782&lt;$E$2+1,G782,$E$2+$E$2+2-G782)-A782+2*$E$2+1,2*$E$2+1),3)))</f>
        <v>Player 9</v>
      </c>
      <c r="D782" s="10" t="str">
        <f ca="1" t="shared" si="14"/>
        <v>Player 6</v>
      </c>
      <c r="E782" s="10"/>
      <c r="F782" s="10"/>
      <c r="G782" s="6">
        <f>1+MOD(A782+D758-2,2*$E$2+1)</f>
        <v>26</v>
      </c>
    </row>
    <row r="783" spans="1:7" s="6" customFormat="1" ht="19.5" customHeight="1">
      <c r="A783" s="10">
        <v>22</v>
      </c>
      <c r="B783" s="12">
        <f aca="true" t="shared" si="16" ref="B783:B788">IF(G783=$E$2+1,0,IF(G783&lt;$E$2+1,G783,$E$2+$E$2+2-G783))</f>
        <v>1</v>
      </c>
      <c r="C783" s="12" t="str">
        <f ca="1">IF(G783=$E$2+1,D759,INDIRECT(ADDRESS(4+MOD(IF(G783&lt;$E$2+1,G783,$E$2+$E$2+2-G783)-A783+2*$E$2+1,2*$E$2+1),3)))</f>
        <v>Player 7</v>
      </c>
      <c r="D783" s="10" t="str">
        <f ca="1" t="shared" si="14"/>
        <v>Player 6</v>
      </c>
      <c r="E783" s="10"/>
      <c r="F783" s="10"/>
      <c r="G783" s="6">
        <f>1+MOD(A783+D758-2,2*$E$2+1)</f>
        <v>27</v>
      </c>
    </row>
    <row r="784" spans="1:7" s="6" customFormat="1" ht="19.5" customHeight="1">
      <c r="A784" s="10">
        <v>23</v>
      </c>
      <c r="B784" s="12">
        <f t="shared" si="16"/>
        <v>1</v>
      </c>
      <c r="C784" s="12" t="str">
        <f ca="1">IF(G784=$E$2+1,D759,INDIRECT(ADDRESS(4+MOD(IF(G784&lt;$E$2+1,G784,$E$2+$E$2+2-G784)-A784+2*$E$2+1,2*$E$2+1),3)))</f>
        <v>Player 6</v>
      </c>
      <c r="D784" s="10" t="str">
        <f ca="1" t="shared" si="14"/>
        <v>Player 5</v>
      </c>
      <c r="E784" s="10"/>
      <c r="F784" s="10"/>
      <c r="G784" s="6">
        <f>1+MOD(A784+D758-2,2*$E$2+1)</f>
        <v>1</v>
      </c>
    </row>
    <row r="785" spans="1:7" s="6" customFormat="1" ht="19.5" customHeight="1">
      <c r="A785" s="10">
        <v>24</v>
      </c>
      <c r="B785" s="12">
        <f t="shared" si="16"/>
        <v>2</v>
      </c>
      <c r="C785" s="12" t="str">
        <f ca="1">IF(G785=$E$2+1,D759,INDIRECT(ADDRESS(4+MOD(IF(G785&lt;$E$2+1,G785,$E$2+$E$2+2-G785)-A785+2*$E$2+1,2*$E$2+1),3)))</f>
        <v>Player 6</v>
      </c>
      <c r="D785" s="10" t="str">
        <f ca="1" t="shared" si="14"/>
        <v>Player 3</v>
      </c>
      <c r="E785" s="10"/>
      <c r="F785" s="10"/>
      <c r="G785" s="6">
        <f>1+MOD(A785+D758-2,2*$E$2+1)</f>
        <v>2</v>
      </c>
    </row>
    <row r="786" spans="1:7" s="6" customFormat="1" ht="19.5" customHeight="1">
      <c r="A786" s="10">
        <v>25</v>
      </c>
      <c r="B786" s="12">
        <f t="shared" si="16"/>
        <v>3</v>
      </c>
      <c r="C786" s="12" t="str">
        <f ca="1">IF(G786=$E$2+1,D759,INDIRECT(ADDRESS(4+MOD(IF(G786&lt;$E$2+1,G786,$E$2+$E$2+2-G786)-A786+2*$E$2+1,2*$E$2+1),3)))</f>
        <v>Player 6</v>
      </c>
      <c r="D786" s="10" t="str">
        <f ca="1" t="shared" si="14"/>
        <v>Player 1</v>
      </c>
      <c r="E786" s="10"/>
      <c r="F786" s="10"/>
      <c r="G786" s="6">
        <f>1+MOD(A786+D758-2,2*$E$2+1)</f>
        <v>3</v>
      </c>
    </row>
    <row r="787" spans="1:7" s="6" customFormat="1" ht="19.5" customHeight="1">
      <c r="A787" s="10">
        <v>26</v>
      </c>
      <c r="B787" s="12">
        <f t="shared" si="16"/>
        <v>4</v>
      </c>
      <c r="C787" s="12" t="str">
        <f ca="1">IF(G787=$E$2+1,D759,INDIRECT(ADDRESS(4+MOD(IF(G787&lt;$E$2+1,G787,$E$2+$E$2+2-G787)-A787+2*$E$2+1,2*$E$2+1),3)))</f>
        <v>Player 6</v>
      </c>
      <c r="D787" s="10" t="str">
        <f ca="1" t="shared" si="14"/>
        <v>Player 26</v>
      </c>
      <c r="E787" s="10"/>
      <c r="F787" s="10"/>
      <c r="G787" s="6">
        <f>1+MOD(A787+D758-2,2*$E$2+1)</f>
        <v>4</v>
      </c>
    </row>
    <row r="788" spans="1:7" s="6" customFormat="1" ht="19.5" customHeight="1">
      <c r="A788" s="10">
        <v>27</v>
      </c>
      <c r="B788" s="12">
        <f t="shared" si="16"/>
        <v>5</v>
      </c>
      <c r="C788" s="12" t="str">
        <f ca="1">IF(G788=$E$2+1,D759,INDIRECT(ADDRESS(4+MOD(IF(G788&lt;$E$2+1,G788,$E$2+$E$2+2-G788)-A788+2*$E$2+1,2*$E$2+1),3)))</f>
        <v>Player 6</v>
      </c>
      <c r="D788" s="10" t="str">
        <f ca="1" t="shared" si="14"/>
        <v>Player 24</v>
      </c>
      <c r="E788" s="10"/>
      <c r="F788" s="10"/>
      <c r="G788" s="6">
        <f>1+MOD(A788+D758-2,2*$E$2+1)</f>
        <v>5</v>
      </c>
    </row>
    <row r="789" s="6" customFormat="1" ht="19.5" customHeight="1">
      <c r="F789" s="7"/>
    </row>
    <row r="790" s="6" customFormat="1" ht="19.5" customHeight="1">
      <c r="F790" s="7"/>
    </row>
    <row r="791" s="6" customFormat="1" ht="19.5" customHeight="1">
      <c r="F791" s="7"/>
    </row>
    <row r="792" s="6" customFormat="1" ht="19.5" customHeight="1">
      <c r="F792" s="7"/>
    </row>
    <row r="793" spans="1:4" s="6" customFormat="1" ht="19.5" customHeight="1">
      <c r="A793" s="6" t="s">
        <v>40</v>
      </c>
      <c r="C793" s="8" t="s">
        <v>41</v>
      </c>
      <c r="D793" s="9">
        <v>7</v>
      </c>
    </row>
    <row r="794" spans="3:4" s="6" customFormat="1" ht="19.5" customHeight="1">
      <c r="C794" s="8" t="s">
        <v>42</v>
      </c>
      <c r="D794" s="9" t="str">
        <f ca="1">INDIRECT(ADDRESS(3+D793,3))</f>
        <v>Player 7</v>
      </c>
    </row>
    <row r="795" s="6" customFormat="1" ht="19.5" customHeight="1"/>
    <row r="796" spans="1:7" s="6" customFormat="1" ht="19.5" customHeight="1">
      <c r="A796" s="10" t="s">
        <v>45</v>
      </c>
      <c r="B796" s="17" t="s">
        <v>5</v>
      </c>
      <c r="C796" s="12" t="s">
        <v>11</v>
      </c>
      <c r="D796" s="10" t="s">
        <v>10</v>
      </c>
      <c r="E796" s="11" t="s">
        <v>3</v>
      </c>
      <c r="F796" s="10" t="s">
        <v>4</v>
      </c>
      <c r="G796" s="6" t="s">
        <v>43</v>
      </c>
    </row>
    <row r="797" spans="1:7" s="6" customFormat="1" ht="19.5" customHeight="1">
      <c r="A797" s="10">
        <v>1</v>
      </c>
      <c r="B797" s="12">
        <f>IF(G797=$E$2+1,0,IF(G797&lt;$E$2+1,G797,$E$2+$E$2+2-G797))</f>
        <v>7</v>
      </c>
      <c r="C797" s="12" t="str">
        <f ca="1">IF(G797=$E$2+1,D794,INDIRECT(ADDRESS(4+MOD(IF(G797&lt;$E$2+1,G797,$E$2+$E$2+2-G797)-A797+2*$E$2+1,2*$E$2+1),3)))</f>
        <v>Player 7</v>
      </c>
      <c r="D797" s="10" t="str">
        <f aca="true" ca="1" t="shared" si="17" ref="D797:D823">IF(G797=$E$2+1,$F$3,INDIRECT(ADDRESS(4+MOD(IF(G797&lt;$E$2+1,$E$2+$E$2+2-G797,G797)-A797+2*$E$2+1,2*$E$2+1),3)))</f>
        <v>Player 21</v>
      </c>
      <c r="E797" s="11"/>
      <c r="F797" s="10"/>
      <c r="G797" s="6">
        <f>1+MOD(A797+D793-2,2*$E$2+1)</f>
        <v>7</v>
      </c>
    </row>
    <row r="798" spans="1:7" s="6" customFormat="1" ht="19.5" customHeight="1">
      <c r="A798" s="10">
        <v>2</v>
      </c>
      <c r="B798" s="12">
        <f aca="true" t="shared" si="18" ref="B798:B817">IF(G798=$E$2+1,0,IF(G798&lt;$E$2+1,G798,$E$2+$E$2+2-G798))</f>
        <v>8</v>
      </c>
      <c r="C798" s="12" t="str">
        <f ca="1">IF(G798=$E$2+1,D794,INDIRECT(ADDRESS(4+MOD(IF(G798&lt;$E$2+1,G798,$E$2+$E$2+2-G798)-A798+2*$E$2+1,2*$E$2+1),3)))</f>
        <v>Player 7</v>
      </c>
      <c r="D798" s="10" t="str">
        <f ca="1" t="shared" si="17"/>
        <v>Player 19</v>
      </c>
      <c r="E798" s="11"/>
      <c r="F798" s="10"/>
      <c r="G798" s="6">
        <f>1+MOD(A798+D793-2,2*$E$2+1)</f>
        <v>8</v>
      </c>
    </row>
    <row r="799" spans="1:7" s="6" customFormat="1" ht="19.5" customHeight="1">
      <c r="A799" s="10">
        <v>3</v>
      </c>
      <c r="B799" s="12">
        <f t="shared" si="18"/>
        <v>9</v>
      </c>
      <c r="C799" s="12" t="str">
        <f ca="1">IF(G799=$E$2+1,D794,INDIRECT(ADDRESS(4+MOD(IF(G799&lt;$E$2+1,G799,$E$2+$E$2+2-G799)-A799+2*$E$2+1,2*$E$2+1),3)))</f>
        <v>Player 7</v>
      </c>
      <c r="D799" s="10" t="str">
        <f ca="1" t="shared" si="17"/>
        <v>Player 17</v>
      </c>
      <c r="E799" s="10"/>
      <c r="F799" s="10"/>
      <c r="G799" s="6">
        <f>1+MOD(A799+D793-2,2*$E$2+1)</f>
        <v>9</v>
      </c>
    </row>
    <row r="800" spans="1:7" s="6" customFormat="1" ht="19.5" customHeight="1">
      <c r="A800" s="10">
        <v>4</v>
      </c>
      <c r="B800" s="12">
        <f t="shared" si="18"/>
        <v>10</v>
      </c>
      <c r="C800" s="12" t="str">
        <f ca="1">IF(G800=$E$2+1,D794,INDIRECT(ADDRESS(4+MOD(IF(G800&lt;$E$2+1,G800,$E$2+$E$2+2-G800)-A800+2*$E$2+1,2*$E$2+1),3)))</f>
        <v>Player 7</v>
      </c>
      <c r="D800" s="10" t="str">
        <f ca="1" t="shared" si="17"/>
        <v>Player 15</v>
      </c>
      <c r="E800" s="10"/>
      <c r="F800" s="10"/>
      <c r="G800" s="6">
        <f>1+MOD(A800+D793-2,2*$E$2+1)</f>
        <v>10</v>
      </c>
    </row>
    <row r="801" spans="1:7" s="6" customFormat="1" ht="19.5" customHeight="1">
      <c r="A801" s="10">
        <v>5</v>
      </c>
      <c r="B801" s="12">
        <f t="shared" si="18"/>
        <v>11</v>
      </c>
      <c r="C801" s="12" t="str">
        <f ca="1">IF(G801=$E$2+1,D794,INDIRECT(ADDRESS(4+MOD(IF(G801&lt;$E$2+1,G801,$E$2+$E$2+2-G801)-A801+2*$E$2+1,2*$E$2+1),3)))</f>
        <v>Player 7</v>
      </c>
      <c r="D801" s="10" t="str">
        <f ca="1" t="shared" si="17"/>
        <v>Player 13</v>
      </c>
      <c r="E801" s="10"/>
      <c r="F801" s="10"/>
      <c r="G801" s="6">
        <f>1+MOD(A801+D793-2,2*$E$2+1)</f>
        <v>11</v>
      </c>
    </row>
    <row r="802" spans="1:7" s="6" customFormat="1" ht="19.5" customHeight="1">
      <c r="A802" s="10">
        <v>6</v>
      </c>
      <c r="B802" s="12">
        <f t="shared" si="18"/>
        <v>12</v>
      </c>
      <c r="C802" s="12" t="str">
        <f ca="1">IF(G802=$E$2+1,D794,INDIRECT(ADDRESS(4+MOD(IF(G802&lt;$E$2+1,G802,$E$2+$E$2+2-G802)-A802+2*$E$2+1,2*$E$2+1),3)))</f>
        <v>Player 7</v>
      </c>
      <c r="D802" s="10" t="str">
        <f ca="1" t="shared" si="17"/>
        <v>Player 11</v>
      </c>
      <c r="E802" s="10"/>
      <c r="F802" s="10"/>
      <c r="G802" s="6">
        <f>1+MOD(A802+D793-2,2*$E$2+1)</f>
        <v>12</v>
      </c>
    </row>
    <row r="803" spans="1:7" s="6" customFormat="1" ht="19.5" customHeight="1">
      <c r="A803" s="10">
        <v>7</v>
      </c>
      <c r="B803" s="12">
        <f t="shared" si="18"/>
        <v>13</v>
      </c>
      <c r="C803" s="12" t="str">
        <f ca="1">IF(G803=$E$2+1,D794,INDIRECT(ADDRESS(4+MOD(IF(G803&lt;$E$2+1,G803,$E$2+$E$2+2-G803)-A803+2*$E$2+1,2*$E$2+1),3)))</f>
        <v>Player 7</v>
      </c>
      <c r="D803" s="10" t="str">
        <f ca="1" t="shared" si="17"/>
        <v>Player 9</v>
      </c>
      <c r="E803" s="10"/>
      <c r="F803" s="10"/>
      <c r="G803" s="6">
        <f>1+MOD(A803+D793-2,2*$E$2+1)</f>
        <v>13</v>
      </c>
    </row>
    <row r="804" spans="1:7" s="6" customFormat="1" ht="19.5" customHeight="1">
      <c r="A804" s="10">
        <v>8</v>
      </c>
      <c r="B804" s="12">
        <f t="shared" si="18"/>
        <v>0</v>
      </c>
      <c r="C804" s="12" t="str">
        <f ca="1">IF(G804=$E$2+1,D794,INDIRECT(ADDRESS(4+MOD(IF(G804&lt;$E$2+1,G804,$E$2+$E$2+2-G804)-A804+2*$E$2+1,2*$E$2+1),3)))</f>
        <v>Player 7</v>
      </c>
      <c r="D804" s="10" t="str">
        <f ca="1" t="shared" si="17"/>
        <v>Rest</v>
      </c>
      <c r="E804" s="10"/>
      <c r="F804" s="10"/>
      <c r="G804" s="6">
        <f>1+MOD(A804+D793-2,2*$E$2+1)</f>
        <v>14</v>
      </c>
    </row>
    <row r="805" spans="1:7" s="6" customFormat="1" ht="19.5" customHeight="1">
      <c r="A805" s="10">
        <v>9</v>
      </c>
      <c r="B805" s="12">
        <f t="shared" si="18"/>
        <v>13</v>
      </c>
      <c r="C805" s="12" t="str">
        <f ca="1">IF(G805=$E$2+1,D794,INDIRECT(ADDRESS(4+MOD(IF(G805&lt;$E$2+1,G805,$E$2+$E$2+2-G805)-A805+2*$E$2+1,2*$E$2+1),3)))</f>
        <v>Player 5</v>
      </c>
      <c r="D805" s="10" t="str">
        <f ca="1" t="shared" si="17"/>
        <v>Player 7</v>
      </c>
      <c r="E805" s="10"/>
      <c r="F805" s="10"/>
      <c r="G805" s="6">
        <f>1+MOD(A805+D793-2,2*$E$2+1)</f>
        <v>15</v>
      </c>
    </row>
    <row r="806" spans="1:7" s="6" customFormat="1" ht="19.5" customHeight="1">
      <c r="A806" s="10">
        <v>10</v>
      </c>
      <c r="B806" s="12">
        <f t="shared" si="18"/>
        <v>12</v>
      </c>
      <c r="C806" s="12" t="str">
        <f ca="1">IF(G806=$E$2+1,D794,INDIRECT(ADDRESS(4+MOD(IF(G806&lt;$E$2+1,G806,$E$2+$E$2+2-G806)-A806+2*$E$2+1,2*$E$2+1),3)))</f>
        <v>Player 3</v>
      </c>
      <c r="D806" s="10" t="str">
        <f ca="1" t="shared" si="17"/>
        <v>Player 7</v>
      </c>
      <c r="E806" s="10"/>
      <c r="F806" s="10"/>
      <c r="G806" s="6">
        <f>1+MOD(A806+D793-2,2*$E$2+1)</f>
        <v>16</v>
      </c>
    </row>
    <row r="807" spans="1:7" s="6" customFormat="1" ht="19.5" customHeight="1">
      <c r="A807" s="10">
        <v>11</v>
      </c>
      <c r="B807" s="12">
        <f t="shared" si="18"/>
        <v>11</v>
      </c>
      <c r="C807" s="12" t="str">
        <f ca="1">IF(G807=$E$2+1,D794,INDIRECT(ADDRESS(4+MOD(IF(G807&lt;$E$2+1,G807,$E$2+$E$2+2-G807)-A807+2*$E$2+1,2*$E$2+1),3)))</f>
        <v>Player 1</v>
      </c>
      <c r="D807" s="10" t="str">
        <f ca="1" t="shared" si="17"/>
        <v>Player 7</v>
      </c>
      <c r="E807" s="10"/>
      <c r="F807" s="10"/>
      <c r="G807" s="6">
        <f>1+MOD(A807+D793-2,2*$E$2+1)</f>
        <v>17</v>
      </c>
    </row>
    <row r="808" spans="1:7" s="6" customFormat="1" ht="19.5" customHeight="1">
      <c r="A808" s="10">
        <v>12</v>
      </c>
      <c r="B808" s="12">
        <f t="shared" si="18"/>
        <v>10</v>
      </c>
      <c r="C808" s="12" t="str">
        <f ca="1">IF(G808=$E$2+1,D794,INDIRECT(ADDRESS(4+MOD(IF(G808&lt;$E$2+1,G808,$E$2+$E$2+2-G808)-A808+2*$E$2+1,2*$E$2+1),3)))</f>
        <v>Player 26</v>
      </c>
      <c r="D808" s="10" t="str">
        <f ca="1" t="shared" si="17"/>
        <v>Player 7</v>
      </c>
      <c r="E808" s="10"/>
      <c r="F808" s="10"/>
      <c r="G808" s="6">
        <f>1+MOD(A808+D793-2,2*$E$2+1)</f>
        <v>18</v>
      </c>
    </row>
    <row r="809" spans="1:7" s="6" customFormat="1" ht="19.5" customHeight="1">
      <c r="A809" s="10">
        <v>13</v>
      </c>
      <c r="B809" s="12">
        <f t="shared" si="18"/>
        <v>9</v>
      </c>
      <c r="C809" s="12" t="str">
        <f ca="1">IF(G809=$E$2+1,D794,INDIRECT(ADDRESS(4+MOD(IF(G809&lt;$E$2+1,G809,$E$2+$E$2+2-G809)-A809+2*$E$2+1,2*$E$2+1),3)))</f>
        <v>Player 24</v>
      </c>
      <c r="D809" s="10" t="str">
        <f ca="1" t="shared" si="17"/>
        <v>Player 7</v>
      </c>
      <c r="E809" s="10"/>
      <c r="F809" s="10"/>
      <c r="G809" s="6">
        <f>1+MOD(A809+D793-2,2*$E$2+1)</f>
        <v>19</v>
      </c>
    </row>
    <row r="810" spans="1:7" s="6" customFormat="1" ht="19.5" customHeight="1">
      <c r="A810" s="10">
        <v>14</v>
      </c>
      <c r="B810" s="12">
        <f t="shared" si="18"/>
        <v>8</v>
      </c>
      <c r="C810" s="12" t="str">
        <f ca="1">IF(G810=$E$2+1,D794,INDIRECT(ADDRESS(4+MOD(IF(G810&lt;$E$2+1,G810,$E$2+$E$2+2-G810)-A810+2*$E$2+1,2*$E$2+1),3)))</f>
        <v>Player 22</v>
      </c>
      <c r="D810" s="10" t="str">
        <f ca="1" t="shared" si="17"/>
        <v>Player 7</v>
      </c>
      <c r="E810" s="10"/>
      <c r="F810" s="10"/>
      <c r="G810" s="6">
        <f>1+MOD(A810+D793-2,2*$E$2+1)</f>
        <v>20</v>
      </c>
    </row>
    <row r="811" spans="1:7" s="6" customFormat="1" ht="19.5" customHeight="1">
      <c r="A811" s="10">
        <v>15</v>
      </c>
      <c r="B811" s="12">
        <f t="shared" si="18"/>
        <v>7</v>
      </c>
      <c r="C811" s="12" t="str">
        <f ca="1">IF(G811=$E$2+1,D794,INDIRECT(ADDRESS(4+MOD(IF(G811&lt;$E$2+1,G811,$E$2+$E$2+2-G811)-A811+2*$E$2+1,2*$E$2+1),3)))</f>
        <v>Player 20</v>
      </c>
      <c r="D811" s="10" t="str">
        <f ca="1" t="shared" si="17"/>
        <v>Player 7</v>
      </c>
      <c r="E811" s="10"/>
      <c r="F811" s="10"/>
      <c r="G811" s="6">
        <f>1+MOD(A811+D793-2,2*$E$2+1)</f>
        <v>21</v>
      </c>
    </row>
    <row r="812" spans="1:7" s="6" customFormat="1" ht="19.5" customHeight="1">
      <c r="A812" s="10">
        <v>16</v>
      </c>
      <c r="B812" s="12">
        <f t="shared" si="18"/>
        <v>6</v>
      </c>
      <c r="C812" s="12" t="str">
        <f ca="1">IF(G812=$E$2+1,D794,INDIRECT(ADDRESS(4+MOD(IF(G812&lt;$E$2+1,G812,$E$2+$E$2+2-G812)-A812+2*$E$2+1,2*$E$2+1),3)))</f>
        <v>Player 18</v>
      </c>
      <c r="D812" s="10" t="str">
        <f ca="1" t="shared" si="17"/>
        <v>Player 7</v>
      </c>
      <c r="E812" s="10"/>
      <c r="F812" s="10"/>
      <c r="G812" s="6">
        <f>1+MOD(A812+D793-2,2*$E$2+1)</f>
        <v>22</v>
      </c>
    </row>
    <row r="813" spans="1:7" s="6" customFormat="1" ht="19.5" customHeight="1">
      <c r="A813" s="10">
        <v>17</v>
      </c>
      <c r="B813" s="12">
        <f t="shared" si="18"/>
        <v>5</v>
      </c>
      <c r="C813" s="12" t="str">
        <f ca="1">IF(G813=$E$2+1,D794,INDIRECT(ADDRESS(4+MOD(IF(G813&lt;$E$2+1,G813,$E$2+$E$2+2-G813)-A813+2*$E$2+1,2*$E$2+1),3)))</f>
        <v>Player 16</v>
      </c>
      <c r="D813" s="10" t="str">
        <f ca="1" t="shared" si="17"/>
        <v>Player 7</v>
      </c>
      <c r="E813" s="10"/>
      <c r="F813" s="10"/>
      <c r="G813" s="6">
        <f>1+MOD(A813+D793-2,2*$E$2+1)</f>
        <v>23</v>
      </c>
    </row>
    <row r="814" spans="1:7" s="6" customFormat="1" ht="19.5" customHeight="1">
      <c r="A814" s="10">
        <v>18</v>
      </c>
      <c r="B814" s="12">
        <f t="shared" si="18"/>
        <v>4</v>
      </c>
      <c r="C814" s="12" t="str">
        <f ca="1">IF(G814=$E$2+1,D794,INDIRECT(ADDRESS(4+MOD(IF(G814&lt;$E$2+1,G814,$E$2+$E$2+2-G814)-A814+2*$E$2+1,2*$E$2+1),3)))</f>
        <v>Player 14</v>
      </c>
      <c r="D814" s="10" t="str">
        <f ca="1" t="shared" si="17"/>
        <v>Player 7</v>
      </c>
      <c r="E814" s="10"/>
      <c r="F814" s="10"/>
      <c r="G814" s="6">
        <f>1+MOD(A814+D793-2,2*$E$2+1)</f>
        <v>24</v>
      </c>
    </row>
    <row r="815" spans="1:7" s="6" customFormat="1" ht="19.5" customHeight="1">
      <c r="A815" s="10">
        <v>19</v>
      </c>
      <c r="B815" s="12">
        <f t="shared" si="18"/>
        <v>3</v>
      </c>
      <c r="C815" s="12" t="str">
        <f ca="1">IF(G815=$E$2+1,D794,INDIRECT(ADDRESS(4+MOD(IF(G815&lt;$E$2+1,G815,$E$2+$E$2+2-G815)-A815+2*$E$2+1,2*$E$2+1),3)))</f>
        <v>Player 12</v>
      </c>
      <c r="D815" s="10" t="str">
        <f ca="1" t="shared" si="17"/>
        <v>Player 7</v>
      </c>
      <c r="E815" s="10"/>
      <c r="F815" s="10"/>
      <c r="G815" s="6">
        <f>1+MOD(A815+D793-2,2*$E$2+1)</f>
        <v>25</v>
      </c>
    </row>
    <row r="816" spans="1:7" s="6" customFormat="1" ht="19.5" customHeight="1">
      <c r="A816" s="10">
        <v>20</v>
      </c>
      <c r="B816" s="12">
        <f t="shared" si="18"/>
        <v>2</v>
      </c>
      <c r="C816" s="12" t="str">
        <f ca="1">IF(G816=$E$2+1,D794,INDIRECT(ADDRESS(4+MOD(IF(G816&lt;$E$2+1,G816,$E$2+$E$2+2-G816)-A816+2*$E$2+1,2*$E$2+1),3)))</f>
        <v>Player 10</v>
      </c>
      <c r="D816" s="10" t="str">
        <f ca="1" t="shared" si="17"/>
        <v>Player 7</v>
      </c>
      <c r="E816" s="10"/>
      <c r="F816" s="10"/>
      <c r="G816" s="6">
        <f>1+MOD(A816+D793-2,2*$E$2+1)</f>
        <v>26</v>
      </c>
    </row>
    <row r="817" spans="1:7" s="6" customFormat="1" ht="19.5" customHeight="1">
      <c r="A817" s="10">
        <v>21</v>
      </c>
      <c r="B817" s="12">
        <f t="shared" si="18"/>
        <v>1</v>
      </c>
      <c r="C817" s="12" t="str">
        <f ca="1">IF(G817=$E$2+1,D794,INDIRECT(ADDRESS(4+MOD(IF(G817&lt;$E$2+1,G817,$E$2+$E$2+2-G817)-A817+2*$E$2+1,2*$E$2+1),3)))</f>
        <v>Player 8</v>
      </c>
      <c r="D817" s="10" t="str">
        <f ca="1" t="shared" si="17"/>
        <v>Player 7</v>
      </c>
      <c r="E817" s="10"/>
      <c r="F817" s="10"/>
      <c r="G817" s="6">
        <f>1+MOD(A817+D793-2,2*$E$2+1)</f>
        <v>27</v>
      </c>
    </row>
    <row r="818" spans="1:7" s="6" customFormat="1" ht="19.5" customHeight="1">
      <c r="A818" s="10">
        <v>22</v>
      </c>
      <c r="B818" s="12">
        <f aca="true" t="shared" si="19" ref="B818:B823">IF(G818=$E$2+1,0,IF(G818&lt;$E$2+1,G818,$E$2+$E$2+2-G818))</f>
        <v>1</v>
      </c>
      <c r="C818" s="12" t="str">
        <f ca="1">IF(G818=$E$2+1,D794,INDIRECT(ADDRESS(4+MOD(IF(G818&lt;$E$2+1,G818,$E$2+$E$2+2-G818)-A818+2*$E$2+1,2*$E$2+1),3)))</f>
        <v>Player 7</v>
      </c>
      <c r="D818" s="10" t="str">
        <f ca="1" t="shared" si="17"/>
        <v>Player 6</v>
      </c>
      <c r="E818" s="10"/>
      <c r="F818" s="10"/>
      <c r="G818" s="6">
        <f>1+MOD(A818+D793-2,2*$E$2+1)</f>
        <v>1</v>
      </c>
    </row>
    <row r="819" spans="1:7" s="6" customFormat="1" ht="19.5" customHeight="1">
      <c r="A819" s="10">
        <v>23</v>
      </c>
      <c r="B819" s="12">
        <f t="shared" si="19"/>
        <v>2</v>
      </c>
      <c r="C819" s="12" t="str">
        <f ca="1">IF(G819=$E$2+1,D794,INDIRECT(ADDRESS(4+MOD(IF(G819&lt;$E$2+1,G819,$E$2+$E$2+2-G819)-A819+2*$E$2+1,2*$E$2+1),3)))</f>
        <v>Player 7</v>
      </c>
      <c r="D819" s="10" t="str">
        <f ca="1" t="shared" si="17"/>
        <v>Player 4</v>
      </c>
      <c r="E819" s="10"/>
      <c r="F819" s="10"/>
      <c r="G819" s="6">
        <f>1+MOD(A819+D793-2,2*$E$2+1)</f>
        <v>2</v>
      </c>
    </row>
    <row r="820" spans="1:7" s="6" customFormat="1" ht="19.5" customHeight="1">
      <c r="A820" s="10">
        <v>24</v>
      </c>
      <c r="B820" s="12">
        <f t="shared" si="19"/>
        <v>3</v>
      </c>
      <c r="C820" s="12" t="str">
        <f ca="1">IF(G820=$E$2+1,D794,INDIRECT(ADDRESS(4+MOD(IF(G820&lt;$E$2+1,G820,$E$2+$E$2+2-G820)-A820+2*$E$2+1,2*$E$2+1),3)))</f>
        <v>Player 7</v>
      </c>
      <c r="D820" s="10" t="str">
        <f ca="1" t="shared" si="17"/>
        <v>Player 2</v>
      </c>
      <c r="E820" s="10"/>
      <c r="F820" s="10"/>
      <c r="G820" s="6">
        <f>1+MOD(A820+D793-2,2*$E$2+1)</f>
        <v>3</v>
      </c>
    </row>
    <row r="821" spans="1:7" s="6" customFormat="1" ht="19.5" customHeight="1">
      <c r="A821" s="10">
        <v>25</v>
      </c>
      <c r="B821" s="12">
        <f t="shared" si="19"/>
        <v>4</v>
      </c>
      <c r="C821" s="12" t="str">
        <f ca="1">IF(G821=$E$2+1,D794,INDIRECT(ADDRESS(4+MOD(IF(G821&lt;$E$2+1,G821,$E$2+$E$2+2-G821)-A821+2*$E$2+1,2*$E$2+1),3)))</f>
        <v>Player 7</v>
      </c>
      <c r="D821" s="10" t="str">
        <f ca="1" t="shared" si="17"/>
        <v>Player 27 or Rest</v>
      </c>
      <c r="E821" s="10"/>
      <c r="F821" s="10"/>
      <c r="G821" s="6">
        <f>1+MOD(A821+D793-2,2*$E$2+1)</f>
        <v>4</v>
      </c>
    </row>
    <row r="822" spans="1:7" s="6" customFormat="1" ht="19.5" customHeight="1">
      <c r="A822" s="10">
        <v>26</v>
      </c>
      <c r="B822" s="12">
        <f t="shared" si="19"/>
        <v>5</v>
      </c>
      <c r="C822" s="12" t="str">
        <f ca="1">IF(G822=$E$2+1,D794,INDIRECT(ADDRESS(4+MOD(IF(G822&lt;$E$2+1,G822,$E$2+$E$2+2-G822)-A822+2*$E$2+1,2*$E$2+1),3)))</f>
        <v>Player 7</v>
      </c>
      <c r="D822" s="10" t="str">
        <f ca="1" t="shared" si="17"/>
        <v>Player 25</v>
      </c>
      <c r="E822" s="10"/>
      <c r="F822" s="10"/>
      <c r="G822" s="6">
        <f>1+MOD(A822+D793-2,2*$E$2+1)</f>
        <v>5</v>
      </c>
    </row>
    <row r="823" spans="1:7" s="6" customFormat="1" ht="19.5" customHeight="1">
      <c r="A823" s="10">
        <v>27</v>
      </c>
      <c r="B823" s="12">
        <f t="shared" si="19"/>
        <v>6</v>
      </c>
      <c r="C823" s="12" t="str">
        <f ca="1">IF(G823=$E$2+1,D794,INDIRECT(ADDRESS(4+MOD(IF(G823&lt;$E$2+1,G823,$E$2+$E$2+2-G823)-A823+2*$E$2+1,2*$E$2+1),3)))</f>
        <v>Player 7</v>
      </c>
      <c r="D823" s="10" t="str">
        <f ca="1" t="shared" si="17"/>
        <v>Player 23</v>
      </c>
      <c r="E823" s="10"/>
      <c r="F823" s="10"/>
      <c r="G823" s="6">
        <f>1+MOD(A823+D793-2,2*$E$2+1)</f>
        <v>6</v>
      </c>
    </row>
    <row r="824" s="6" customFormat="1" ht="19.5" customHeight="1">
      <c r="F824" s="7"/>
    </row>
    <row r="825" s="6" customFormat="1" ht="19.5" customHeight="1">
      <c r="F825" s="7"/>
    </row>
    <row r="826" s="6" customFormat="1" ht="19.5" customHeight="1">
      <c r="F826" s="7"/>
    </row>
    <row r="827" s="6" customFormat="1" ht="19.5" customHeight="1">
      <c r="F827" s="7"/>
    </row>
    <row r="828" spans="1:4" s="6" customFormat="1" ht="19.5" customHeight="1">
      <c r="A828" s="6" t="s">
        <v>40</v>
      </c>
      <c r="C828" s="8" t="s">
        <v>41</v>
      </c>
      <c r="D828" s="9">
        <v>8</v>
      </c>
    </row>
    <row r="829" spans="3:4" s="6" customFormat="1" ht="19.5" customHeight="1">
      <c r="C829" s="8" t="s">
        <v>42</v>
      </c>
      <c r="D829" s="9" t="str">
        <f ca="1">INDIRECT(ADDRESS(3+D828,3))</f>
        <v>Player 8</v>
      </c>
    </row>
    <row r="830" s="6" customFormat="1" ht="19.5" customHeight="1"/>
    <row r="831" spans="1:7" s="6" customFormat="1" ht="19.5" customHeight="1">
      <c r="A831" s="10" t="s">
        <v>45</v>
      </c>
      <c r="B831" s="17" t="s">
        <v>5</v>
      </c>
      <c r="C831" s="12" t="s">
        <v>11</v>
      </c>
      <c r="D831" s="10" t="s">
        <v>10</v>
      </c>
      <c r="E831" s="11" t="s">
        <v>3</v>
      </c>
      <c r="F831" s="10" t="s">
        <v>4</v>
      </c>
      <c r="G831" s="6" t="s">
        <v>43</v>
      </c>
    </row>
    <row r="832" spans="1:7" s="6" customFormat="1" ht="19.5" customHeight="1">
      <c r="A832" s="10">
        <v>1</v>
      </c>
      <c r="B832" s="12">
        <f>IF(G832=$E$2+1,0,IF(G832&lt;$E$2+1,G832,$E$2+$E$2+2-G832))</f>
        <v>8</v>
      </c>
      <c r="C832" s="12" t="str">
        <f ca="1">IF(G832=$E$2+1,D829,INDIRECT(ADDRESS(4+MOD(IF(G832&lt;$E$2+1,G832,$E$2+$E$2+2-G832)-A832+2*$E$2+1,2*$E$2+1),3)))</f>
        <v>Player 8</v>
      </c>
      <c r="D832" s="10" t="str">
        <f aca="true" ca="1" t="shared" si="20" ref="D832:D858">IF(G832=$E$2+1,$F$3,INDIRECT(ADDRESS(4+MOD(IF(G832&lt;$E$2+1,$E$2+$E$2+2-G832,G832)-A832+2*$E$2+1,2*$E$2+1),3)))</f>
        <v>Player 20</v>
      </c>
      <c r="E832" s="11"/>
      <c r="F832" s="10"/>
      <c r="G832" s="6">
        <f>1+MOD(A832+D828-2,2*$E$2+1)</f>
        <v>8</v>
      </c>
    </row>
    <row r="833" spans="1:7" s="6" customFormat="1" ht="19.5" customHeight="1">
      <c r="A833" s="10">
        <v>2</v>
      </c>
      <c r="B833" s="12">
        <f aca="true" t="shared" si="21" ref="B833:B852">IF(G833=$E$2+1,0,IF(G833&lt;$E$2+1,G833,$E$2+$E$2+2-G833))</f>
        <v>9</v>
      </c>
      <c r="C833" s="12" t="str">
        <f ca="1">IF(G833=$E$2+1,D829,INDIRECT(ADDRESS(4+MOD(IF(G833&lt;$E$2+1,G833,$E$2+$E$2+2-G833)-A833+2*$E$2+1,2*$E$2+1),3)))</f>
        <v>Player 8</v>
      </c>
      <c r="D833" s="10" t="str">
        <f ca="1" t="shared" si="20"/>
        <v>Player 18</v>
      </c>
      <c r="E833" s="11"/>
      <c r="F833" s="10"/>
      <c r="G833" s="6">
        <f>1+MOD(A833+D828-2,2*$E$2+1)</f>
        <v>9</v>
      </c>
    </row>
    <row r="834" spans="1:7" s="6" customFormat="1" ht="19.5" customHeight="1">
      <c r="A834" s="10">
        <v>3</v>
      </c>
      <c r="B834" s="12">
        <f t="shared" si="21"/>
        <v>10</v>
      </c>
      <c r="C834" s="12" t="str">
        <f ca="1">IF(G834=$E$2+1,D829,INDIRECT(ADDRESS(4+MOD(IF(G834&lt;$E$2+1,G834,$E$2+$E$2+2-G834)-A834+2*$E$2+1,2*$E$2+1),3)))</f>
        <v>Player 8</v>
      </c>
      <c r="D834" s="10" t="str">
        <f ca="1" t="shared" si="20"/>
        <v>Player 16</v>
      </c>
      <c r="E834" s="10"/>
      <c r="F834" s="10"/>
      <c r="G834" s="6">
        <f>1+MOD(A834+D828-2,2*$E$2+1)</f>
        <v>10</v>
      </c>
    </row>
    <row r="835" spans="1:7" s="6" customFormat="1" ht="19.5" customHeight="1">
      <c r="A835" s="10">
        <v>4</v>
      </c>
      <c r="B835" s="12">
        <f t="shared" si="21"/>
        <v>11</v>
      </c>
      <c r="C835" s="12" t="str">
        <f ca="1">IF(G835=$E$2+1,D829,INDIRECT(ADDRESS(4+MOD(IF(G835&lt;$E$2+1,G835,$E$2+$E$2+2-G835)-A835+2*$E$2+1,2*$E$2+1),3)))</f>
        <v>Player 8</v>
      </c>
      <c r="D835" s="10" t="str">
        <f ca="1" t="shared" si="20"/>
        <v>Player 14</v>
      </c>
      <c r="E835" s="10"/>
      <c r="F835" s="10"/>
      <c r="G835" s="6">
        <f>1+MOD(A835+D828-2,2*$E$2+1)</f>
        <v>11</v>
      </c>
    </row>
    <row r="836" spans="1:7" s="6" customFormat="1" ht="19.5" customHeight="1">
      <c r="A836" s="10">
        <v>5</v>
      </c>
      <c r="B836" s="12">
        <f t="shared" si="21"/>
        <v>12</v>
      </c>
      <c r="C836" s="12" t="str">
        <f ca="1">IF(G836=$E$2+1,D829,INDIRECT(ADDRESS(4+MOD(IF(G836&lt;$E$2+1,G836,$E$2+$E$2+2-G836)-A836+2*$E$2+1,2*$E$2+1),3)))</f>
        <v>Player 8</v>
      </c>
      <c r="D836" s="10" t="str">
        <f ca="1" t="shared" si="20"/>
        <v>Player 12</v>
      </c>
      <c r="E836" s="10"/>
      <c r="F836" s="10"/>
      <c r="G836" s="6">
        <f>1+MOD(A836+D828-2,2*$E$2+1)</f>
        <v>12</v>
      </c>
    </row>
    <row r="837" spans="1:7" s="6" customFormat="1" ht="19.5" customHeight="1">
      <c r="A837" s="10">
        <v>6</v>
      </c>
      <c r="B837" s="12">
        <f t="shared" si="21"/>
        <v>13</v>
      </c>
      <c r="C837" s="12" t="str">
        <f ca="1">IF(G837=$E$2+1,D829,INDIRECT(ADDRESS(4+MOD(IF(G837&lt;$E$2+1,G837,$E$2+$E$2+2-G837)-A837+2*$E$2+1,2*$E$2+1),3)))</f>
        <v>Player 8</v>
      </c>
      <c r="D837" s="10" t="str">
        <f ca="1" t="shared" si="20"/>
        <v>Player 10</v>
      </c>
      <c r="E837" s="10"/>
      <c r="F837" s="10"/>
      <c r="G837" s="6">
        <f>1+MOD(A837+D828-2,2*$E$2+1)</f>
        <v>13</v>
      </c>
    </row>
    <row r="838" spans="1:7" s="6" customFormat="1" ht="19.5" customHeight="1">
      <c r="A838" s="10">
        <v>7</v>
      </c>
      <c r="B838" s="12">
        <f t="shared" si="21"/>
        <v>0</v>
      </c>
      <c r="C838" s="12" t="str">
        <f ca="1">IF(G838=$E$2+1,D829,INDIRECT(ADDRESS(4+MOD(IF(G838&lt;$E$2+1,G838,$E$2+$E$2+2-G838)-A838+2*$E$2+1,2*$E$2+1),3)))</f>
        <v>Player 8</v>
      </c>
      <c r="D838" s="10" t="str">
        <f ca="1" t="shared" si="20"/>
        <v>Rest</v>
      </c>
      <c r="E838" s="10"/>
      <c r="F838" s="10"/>
      <c r="G838" s="6">
        <f>1+MOD(A838+D828-2,2*$E$2+1)</f>
        <v>14</v>
      </c>
    </row>
    <row r="839" spans="1:7" s="6" customFormat="1" ht="19.5" customHeight="1">
      <c r="A839" s="10">
        <v>8</v>
      </c>
      <c r="B839" s="12">
        <f t="shared" si="21"/>
        <v>13</v>
      </c>
      <c r="C839" s="12" t="str">
        <f ca="1">IF(G839=$E$2+1,D829,INDIRECT(ADDRESS(4+MOD(IF(G839&lt;$E$2+1,G839,$E$2+$E$2+2-G839)-A839+2*$E$2+1,2*$E$2+1),3)))</f>
        <v>Player 6</v>
      </c>
      <c r="D839" s="10" t="str">
        <f ca="1" t="shared" si="20"/>
        <v>Player 8</v>
      </c>
      <c r="E839" s="10"/>
      <c r="F839" s="10"/>
      <c r="G839" s="6">
        <f>1+MOD(A839+D828-2,2*$E$2+1)</f>
        <v>15</v>
      </c>
    </row>
    <row r="840" spans="1:7" s="6" customFormat="1" ht="19.5" customHeight="1">
      <c r="A840" s="10">
        <v>9</v>
      </c>
      <c r="B840" s="12">
        <f t="shared" si="21"/>
        <v>12</v>
      </c>
      <c r="C840" s="12" t="str">
        <f ca="1">IF(G840=$E$2+1,D829,INDIRECT(ADDRESS(4+MOD(IF(G840&lt;$E$2+1,G840,$E$2+$E$2+2-G840)-A840+2*$E$2+1,2*$E$2+1),3)))</f>
        <v>Player 4</v>
      </c>
      <c r="D840" s="10" t="str">
        <f ca="1" t="shared" si="20"/>
        <v>Player 8</v>
      </c>
      <c r="E840" s="10"/>
      <c r="F840" s="10"/>
      <c r="G840" s="6">
        <f>1+MOD(A840+D828-2,2*$E$2+1)</f>
        <v>16</v>
      </c>
    </row>
    <row r="841" spans="1:7" s="6" customFormat="1" ht="19.5" customHeight="1">
      <c r="A841" s="10">
        <v>10</v>
      </c>
      <c r="B841" s="12">
        <f t="shared" si="21"/>
        <v>11</v>
      </c>
      <c r="C841" s="12" t="str">
        <f ca="1">IF(G841=$E$2+1,D829,INDIRECT(ADDRESS(4+MOD(IF(G841&lt;$E$2+1,G841,$E$2+$E$2+2-G841)-A841+2*$E$2+1,2*$E$2+1),3)))</f>
        <v>Player 2</v>
      </c>
      <c r="D841" s="10" t="str">
        <f ca="1" t="shared" si="20"/>
        <v>Player 8</v>
      </c>
      <c r="E841" s="10"/>
      <c r="F841" s="10"/>
      <c r="G841" s="6">
        <f>1+MOD(A841+D828-2,2*$E$2+1)</f>
        <v>17</v>
      </c>
    </row>
    <row r="842" spans="1:7" s="6" customFormat="1" ht="19.5" customHeight="1">
      <c r="A842" s="10">
        <v>11</v>
      </c>
      <c r="B842" s="12">
        <f t="shared" si="21"/>
        <v>10</v>
      </c>
      <c r="C842" s="12" t="str">
        <f ca="1">IF(G842=$E$2+1,D829,INDIRECT(ADDRESS(4+MOD(IF(G842&lt;$E$2+1,G842,$E$2+$E$2+2-G842)-A842+2*$E$2+1,2*$E$2+1),3)))</f>
        <v>Player 27 or Rest</v>
      </c>
      <c r="D842" s="10" t="str">
        <f ca="1" t="shared" si="20"/>
        <v>Player 8</v>
      </c>
      <c r="E842" s="10"/>
      <c r="F842" s="10"/>
      <c r="G842" s="6">
        <f>1+MOD(A842+D828-2,2*$E$2+1)</f>
        <v>18</v>
      </c>
    </row>
    <row r="843" spans="1:7" s="6" customFormat="1" ht="19.5" customHeight="1">
      <c r="A843" s="10">
        <v>12</v>
      </c>
      <c r="B843" s="12">
        <f t="shared" si="21"/>
        <v>9</v>
      </c>
      <c r="C843" s="12" t="str">
        <f ca="1">IF(G843=$E$2+1,D829,INDIRECT(ADDRESS(4+MOD(IF(G843&lt;$E$2+1,G843,$E$2+$E$2+2-G843)-A843+2*$E$2+1,2*$E$2+1),3)))</f>
        <v>Player 25</v>
      </c>
      <c r="D843" s="10" t="str">
        <f ca="1" t="shared" si="20"/>
        <v>Player 8</v>
      </c>
      <c r="E843" s="10"/>
      <c r="F843" s="10"/>
      <c r="G843" s="6">
        <f>1+MOD(A843+D828-2,2*$E$2+1)</f>
        <v>19</v>
      </c>
    </row>
    <row r="844" spans="1:7" s="6" customFormat="1" ht="19.5" customHeight="1">
      <c r="A844" s="10">
        <v>13</v>
      </c>
      <c r="B844" s="12">
        <f t="shared" si="21"/>
        <v>8</v>
      </c>
      <c r="C844" s="12" t="str">
        <f ca="1">IF(G844=$E$2+1,D829,INDIRECT(ADDRESS(4+MOD(IF(G844&lt;$E$2+1,G844,$E$2+$E$2+2-G844)-A844+2*$E$2+1,2*$E$2+1),3)))</f>
        <v>Player 23</v>
      </c>
      <c r="D844" s="10" t="str">
        <f ca="1" t="shared" si="20"/>
        <v>Player 8</v>
      </c>
      <c r="E844" s="10"/>
      <c r="F844" s="10"/>
      <c r="G844" s="6">
        <f>1+MOD(A844+D828-2,2*$E$2+1)</f>
        <v>20</v>
      </c>
    </row>
    <row r="845" spans="1:7" s="6" customFormat="1" ht="19.5" customHeight="1">
      <c r="A845" s="10">
        <v>14</v>
      </c>
      <c r="B845" s="12">
        <f t="shared" si="21"/>
        <v>7</v>
      </c>
      <c r="C845" s="12" t="str">
        <f ca="1">IF(G845=$E$2+1,D829,INDIRECT(ADDRESS(4+MOD(IF(G845&lt;$E$2+1,G845,$E$2+$E$2+2-G845)-A845+2*$E$2+1,2*$E$2+1),3)))</f>
        <v>Player 21</v>
      </c>
      <c r="D845" s="10" t="str">
        <f ca="1" t="shared" si="20"/>
        <v>Player 8</v>
      </c>
      <c r="E845" s="10"/>
      <c r="F845" s="10"/>
      <c r="G845" s="6">
        <f>1+MOD(A845+D828-2,2*$E$2+1)</f>
        <v>21</v>
      </c>
    </row>
    <row r="846" spans="1:7" s="6" customFormat="1" ht="19.5" customHeight="1">
      <c r="A846" s="10">
        <v>15</v>
      </c>
      <c r="B846" s="12">
        <f t="shared" si="21"/>
        <v>6</v>
      </c>
      <c r="C846" s="12" t="str">
        <f ca="1">IF(G846=$E$2+1,D829,INDIRECT(ADDRESS(4+MOD(IF(G846&lt;$E$2+1,G846,$E$2+$E$2+2-G846)-A846+2*$E$2+1,2*$E$2+1),3)))</f>
        <v>Player 19</v>
      </c>
      <c r="D846" s="10" t="str">
        <f ca="1" t="shared" si="20"/>
        <v>Player 8</v>
      </c>
      <c r="E846" s="10"/>
      <c r="F846" s="10"/>
      <c r="G846" s="6">
        <f>1+MOD(A846+D828-2,2*$E$2+1)</f>
        <v>22</v>
      </c>
    </row>
    <row r="847" spans="1:7" s="6" customFormat="1" ht="19.5" customHeight="1">
      <c r="A847" s="10">
        <v>16</v>
      </c>
      <c r="B847" s="12">
        <f t="shared" si="21"/>
        <v>5</v>
      </c>
      <c r="C847" s="12" t="str">
        <f ca="1">IF(G847=$E$2+1,D829,INDIRECT(ADDRESS(4+MOD(IF(G847&lt;$E$2+1,G847,$E$2+$E$2+2-G847)-A847+2*$E$2+1,2*$E$2+1),3)))</f>
        <v>Player 17</v>
      </c>
      <c r="D847" s="10" t="str">
        <f ca="1" t="shared" si="20"/>
        <v>Player 8</v>
      </c>
      <c r="E847" s="10"/>
      <c r="F847" s="10"/>
      <c r="G847" s="6">
        <f>1+MOD(A847+D828-2,2*$E$2+1)</f>
        <v>23</v>
      </c>
    </row>
    <row r="848" spans="1:7" s="6" customFormat="1" ht="19.5" customHeight="1">
      <c r="A848" s="10">
        <v>17</v>
      </c>
      <c r="B848" s="12">
        <f t="shared" si="21"/>
        <v>4</v>
      </c>
      <c r="C848" s="12" t="str">
        <f ca="1">IF(G848=$E$2+1,D829,INDIRECT(ADDRESS(4+MOD(IF(G848&lt;$E$2+1,G848,$E$2+$E$2+2-G848)-A848+2*$E$2+1,2*$E$2+1),3)))</f>
        <v>Player 15</v>
      </c>
      <c r="D848" s="10" t="str">
        <f ca="1" t="shared" si="20"/>
        <v>Player 8</v>
      </c>
      <c r="E848" s="10"/>
      <c r="F848" s="10"/>
      <c r="G848" s="6">
        <f>1+MOD(A848+D828-2,2*$E$2+1)</f>
        <v>24</v>
      </c>
    </row>
    <row r="849" spans="1:7" s="6" customFormat="1" ht="19.5" customHeight="1">
      <c r="A849" s="10">
        <v>18</v>
      </c>
      <c r="B849" s="12">
        <f t="shared" si="21"/>
        <v>3</v>
      </c>
      <c r="C849" s="12" t="str">
        <f ca="1">IF(G849=$E$2+1,D829,INDIRECT(ADDRESS(4+MOD(IF(G849&lt;$E$2+1,G849,$E$2+$E$2+2-G849)-A849+2*$E$2+1,2*$E$2+1),3)))</f>
        <v>Player 13</v>
      </c>
      <c r="D849" s="10" t="str">
        <f ca="1" t="shared" si="20"/>
        <v>Player 8</v>
      </c>
      <c r="E849" s="10"/>
      <c r="F849" s="10"/>
      <c r="G849" s="6">
        <f>1+MOD(A849+D828-2,2*$E$2+1)</f>
        <v>25</v>
      </c>
    </row>
    <row r="850" spans="1:7" s="6" customFormat="1" ht="19.5" customHeight="1">
      <c r="A850" s="10">
        <v>19</v>
      </c>
      <c r="B850" s="12">
        <f t="shared" si="21"/>
        <v>2</v>
      </c>
      <c r="C850" s="12" t="str">
        <f ca="1">IF(G850=$E$2+1,D829,INDIRECT(ADDRESS(4+MOD(IF(G850&lt;$E$2+1,G850,$E$2+$E$2+2-G850)-A850+2*$E$2+1,2*$E$2+1),3)))</f>
        <v>Player 11</v>
      </c>
      <c r="D850" s="10" t="str">
        <f ca="1" t="shared" si="20"/>
        <v>Player 8</v>
      </c>
      <c r="E850" s="10"/>
      <c r="F850" s="10"/>
      <c r="G850" s="6">
        <f>1+MOD(A850+D828-2,2*$E$2+1)</f>
        <v>26</v>
      </c>
    </row>
    <row r="851" spans="1:7" s="6" customFormat="1" ht="19.5" customHeight="1">
      <c r="A851" s="10">
        <v>20</v>
      </c>
      <c r="B851" s="12">
        <f t="shared" si="21"/>
        <v>1</v>
      </c>
      <c r="C851" s="12" t="str">
        <f ca="1">IF(G851=$E$2+1,D829,INDIRECT(ADDRESS(4+MOD(IF(G851&lt;$E$2+1,G851,$E$2+$E$2+2-G851)-A851+2*$E$2+1,2*$E$2+1),3)))</f>
        <v>Player 9</v>
      </c>
      <c r="D851" s="10" t="str">
        <f ca="1" t="shared" si="20"/>
        <v>Player 8</v>
      </c>
      <c r="E851" s="10"/>
      <c r="F851" s="10"/>
      <c r="G851" s="6">
        <f>1+MOD(A851+D828-2,2*$E$2+1)</f>
        <v>27</v>
      </c>
    </row>
    <row r="852" spans="1:7" s="6" customFormat="1" ht="19.5" customHeight="1">
      <c r="A852" s="10">
        <v>21</v>
      </c>
      <c r="B852" s="12">
        <f t="shared" si="21"/>
        <v>1</v>
      </c>
      <c r="C852" s="12" t="str">
        <f ca="1">IF(G852=$E$2+1,D829,INDIRECT(ADDRESS(4+MOD(IF(G852&lt;$E$2+1,G852,$E$2+$E$2+2-G852)-A852+2*$E$2+1,2*$E$2+1),3)))</f>
        <v>Player 8</v>
      </c>
      <c r="D852" s="10" t="str">
        <f ca="1" t="shared" si="20"/>
        <v>Player 7</v>
      </c>
      <c r="E852" s="10"/>
      <c r="F852" s="10"/>
      <c r="G852" s="6">
        <f>1+MOD(A852+D828-2,2*$E$2+1)</f>
        <v>1</v>
      </c>
    </row>
    <row r="853" spans="1:7" s="6" customFormat="1" ht="19.5" customHeight="1">
      <c r="A853" s="10">
        <v>22</v>
      </c>
      <c r="B853" s="12">
        <f aca="true" t="shared" si="22" ref="B853:B858">IF(G853=$E$2+1,0,IF(G853&lt;$E$2+1,G853,$E$2+$E$2+2-G853))</f>
        <v>2</v>
      </c>
      <c r="C853" s="12" t="str">
        <f ca="1">IF(G853=$E$2+1,D829,INDIRECT(ADDRESS(4+MOD(IF(G853&lt;$E$2+1,G853,$E$2+$E$2+2-G853)-A853+2*$E$2+1,2*$E$2+1),3)))</f>
        <v>Player 8</v>
      </c>
      <c r="D853" s="10" t="str">
        <f ca="1" t="shared" si="20"/>
        <v>Player 5</v>
      </c>
      <c r="E853" s="10"/>
      <c r="F853" s="10"/>
      <c r="G853" s="6">
        <f>1+MOD(A853+D828-2,2*$E$2+1)</f>
        <v>2</v>
      </c>
    </row>
    <row r="854" spans="1:7" s="6" customFormat="1" ht="19.5" customHeight="1">
      <c r="A854" s="10">
        <v>23</v>
      </c>
      <c r="B854" s="12">
        <f t="shared" si="22"/>
        <v>3</v>
      </c>
      <c r="C854" s="12" t="str">
        <f ca="1">IF(G854=$E$2+1,D829,INDIRECT(ADDRESS(4+MOD(IF(G854&lt;$E$2+1,G854,$E$2+$E$2+2-G854)-A854+2*$E$2+1,2*$E$2+1),3)))</f>
        <v>Player 8</v>
      </c>
      <c r="D854" s="10" t="str">
        <f ca="1" t="shared" si="20"/>
        <v>Player 3</v>
      </c>
      <c r="E854" s="10"/>
      <c r="F854" s="10"/>
      <c r="G854" s="6">
        <f>1+MOD(A854+D828-2,2*$E$2+1)</f>
        <v>3</v>
      </c>
    </row>
    <row r="855" spans="1:7" s="6" customFormat="1" ht="19.5" customHeight="1">
      <c r="A855" s="10">
        <v>24</v>
      </c>
      <c r="B855" s="12">
        <f t="shared" si="22"/>
        <v>4</v>
      </c>
      <c r="C855" s="12" t="str">
        <f ca="1">IF(G855=$E$2+1,D829,INDIRECT(ADDRESS(4+MOD(IF(G855&lt;$E$2+1,G855,$E$2+$E$2+2-G855)-A855+2*$E$2+1,2*$E$2+1),3)))</f>
        <v>Player 8</v>
      </c>
      <c r="D855" s="10" t="str">
        <f ca="1" t="shared" si="20"/>
        <v>Player 1</v>
      </c>
      <c r="E855" s="10"/>
      <c r="F855" s="10"/>
      <c r="G855" s="6">
        <f>1+MOD(A855+D828-2,2*$E$2+1)</f>
        <v>4</v>
      </c>
    </row>
    <row r="856" spans="1:7" s="6" customFormat="1" ht="19.5" customHeight="1">
      <c r="A856" s="10">
        <v>25</v>
      </c>
      <c r="B856" s="12">
        <f t="shared" si="22"/>
        <v>5</v>
      </c>
      <c r="C856" s="12" t="str">
        <f ca="1">IF(G856=$E$2+1,D829,INDIRECT(ADDRESS(4+MOD(IF(G856&lt;$E$2+1,G856,$E$2+$E$2+2-G856)-A856+2*$E$2+1,2*$E$2+1),3)))</f>
        <v>Player 8</v>
      </c>
      <c r="D856" s="10" t="str">
        <f ca="1" t="shared" si="20"/>
        <v>Player 26</v>
      </c>
      <c r="E856" s="10"/>
      <c r="F856" s="10"/>
      <c r="G856" s="6">
        <f>1+MOD(A856+D828-2,2*$E$2+1)</f>
        <v>5</v>
      </c>
    </row>
    <row r="857" spans="1:7" s="6" customFormat="1" ht="19.5" customHeight="1">
      <c r="A857" s="10">
        <v>26</v>
      </c>
      <c r="B857" s="12">
        <f t="shared" si="22"/>
        <v>6</v>
      </c>
      <c r="C857" s="12" t="str">
        <f ca="1">IF(G857=$E$2+1,D829,INDIRECT(ADDRESS(4+MOD(IF(G857&lt;$E$2+1,G857,$E$2+$E$2+2-G857)-A857+2*$E$2+1,2*$E$2+1),3)))</f>
        <v>Player 8</v>
      </c>
      <c r="D857" s="10" t="str">
        <f ca="1" t="shared" si="20"/>
        <v>Player 24</v>
      </c>
      <c r="E857" s="10"/>
      <c r="F857" s="10"/>
      <c r="G857" s="6">
        <f>1+MOD(A857+D828-2,2*$E$2+1)</f>
        <v>6</v>
      </c>
    </row>
    <row r="858" spans="1:7" s="6" customFormat="1" ht="19.5" customHeight="1">
      <c r="A858" s="10">
        <v>27</v>
      </c>
      <c r="B858" s="12">
        <f t="shared" si="22"/>
        <v>7</v>
      </c>
      <c r="C858" s="12" t="str">
        <f ca="1">IF(G858=$E$2+1,D829,INDIRECT(ADDRESS(4+MOD(IF(G858&lt;$E$2+1,G858,$E$2+$E$2+2-G858)-A858+2*$E$2+1,2*$E$2+1),3)))</f>
        <v>Player 8</v>
      </c>
      <c r="D858" s="10" t="str">
        <f ca="1" t="shared" si="20"/>
        <v>Player 22</v>
      </c>
      <c r="E858" s="10"/>
      <c r="F858" s="10"/>
      <c r="G858" s="6">
        <f>1+MOD(A858+D828-2,2*$E$2+1)</f>
        <v>7</v>
      </c>
    </row>
    <row r="859" s="6" customFormat="1" ht="19.5" customHeight="1">
      <c r="F859" s="7"/>
    </row>
    <row r="860" s="6" customFormat="1" ht="19.5" customHeight="1">
      <c r="F860" s="7"/>
    </row>
    <row r="861" s="6" customFormat="1" ht="19.5" customHeight="1">
      <c r="F861" s="7"/>
    </row>
    <row r="862" s="6" customFormat="1" ht="19.5" customHeight="1">
      <c r="F862" s="7"/>
    </row>
    <row r="863" spans="1:4" s="6" customFormat="1" ht="19.5" customHeight="1">
      <c r="A863" s="6" t="s">
        <v>40</v>
      </c>
      <c r="C863" s="8" t="s">
        <v>41</v>
      </c>
      <c r="D863" s="9">
        <v>9</v>
      </c>
    </row>
    <row r="864" spans="3:4" s="6" customFormat="1" ht="19.5" customHeight="1">
      <c r="C864" s="8" t="s">
        <v>42</v>
      </c>
      <c r="D864" s="9" t="str">
        <f ca="1">INDIRECT(ADDRESS(3+D863,3))</f>
        <v>Player 9</v>
      </c>
    </row>
    <row r="865" s="6" customFormat="1" ht="19.5" customHeight="1"/>
    <row r="866" spans="1:7" s="6" customFormat="1" ht="19.5" customHeight="1">
      <c r="A866" s="10" t="s">
        <v>45</v>
      </c>
      <c r="B866" s="17" t="s">
        <v>5</v>
      </c>
      <c r="C866" s="12" t="s">
        <v>11</v>
      </c>
      <c r="D866" s="10" t="s">
        <v>10</v>
      </c>
      <c r="E866" s="11" t="s">
        <v>3</v>
      </c>
      <c r="F866" s="10" t="s">
        <v>4</v>
      </c>
      <c r="G866" s="6" t="s">
        <v>43</v>
      </c>
    </row>
    <row r="867" spans="1:7" s="6" customFormat="1" ht="19.5" customHeight="1">
      <c r="A867" s="10">
        <v>1</v>
      </c>
      <c r="B867" s="12">
        <f>IF(G867=$E$2+1,0,IF(G867&lt;$E$2+1,G867,$E$2+$E$2+2-G867))</f>
        <v>9</v>
      </c>
      <c r="C867" s="12" t="str">
        <f ca="1">IF(G867=$E$2+1,D864,INDIRECT(ADDRESS(4+MOD(IF(G867&lt;$E$2+1,G867,$E$2+$E$2+2-G867)-A867+2*$E$2+1,2*$E$2+1),3)))</f>
        <v>Player 9</v>
      </c>
      <c r="D867" s="10" t="str">
        <f aca="true" ca="1" t="shared" si="23" ref="D867:D893">IF(G867=$E$2+1,$F$3,INDIRECT(ADDRESS(4+MOD(IF(G867&lt;$E$2+1,$E$2+$E$2+2-G867,G867)-A867+2*$E$2+1,2*$E$2+1),3)))</f>
        <v>Player 19</v>
      </c>
      <c r="E867" s="11"/>
      <c r="F867" s="10"/>
      <c r="G867" s="6">
        <f>1+MOD(A867+D863-2,2*$E$2+1)</f>
        <v>9</v>
      </c>
    </row>
    <row r="868" spans="1:7" s="6" customFormat="1" ht="19.5" customHeight="1">
      <c r="A868" s="10">
        <v>2</v>
      </c>
      <c r="B868" s="12">
        <f aca="true" t="shared" si="24" ref="B868:B887">IF(G868=$E$2+1,0,IF(G868&lt;$E$2+1,G868,$E$2+$E$2+2-G868))</f>
        <v>10</v>
      </c>
      <c r="C868" s="12" t="str">
        <f ca="1">IF(G868=$E$2+1,D864,INDIRECT(ADDRESS(4+MOD(IF(G868&lt;$E$2+1,G868,$E$2+$E$2+2-G868)-A868+2*$E$2+1,2*$E$2+1),3)))</f>
        <v>Player 9</v>
      </c>
      <c r="D868" s="10" t="str">
        <f ca="1" t="shared" si="23"/>
        <v>Player 17</v>
      </c>
      <c r="E868" s="11"/>
      <c r="F868" s="10"/>
      <c r="G868" s="6">
        <f>1+MOD(A868+D863-2,2*$E$2+1)</f>
        <v>10</v>
      </c>
    </row>
    <row r="869" spans="1:7" s="6" customFormat="1" ht="19.5" customHeight="1">
      <c r="A869" s="10">
        <v>3</v>
      </c>
      <c r="B869" s="12">
        <f t="shared" si="24"/>
        <v>11</v>
      </c>
      <c r="C869" s="12" t="str">
        <f ca="1">IF(G869=$E$2+1,D864,INDIRECT(ADDRESS(4+MOD(IF(G869&lt;$E$2+1,G869,$E$2+$E$2+2-G869)-A869+2*$E$2+1,2*$E$2+1),3)))</f>
        <v>Player 9</v>
      </c>
      <c r="D869" s="10" t="str">
        <f ca="1" t="shared" si="23"/>
        <v>Player 15</v>
      </c>
      <c r="E869" s="10"/>
      <c r="F869" s="10"/>
      <c r="G869" s="6">
        <f>1+MOD(A869+D863-2,2*$E$2+1)</f>
        <v>11</v>
      </c>
    </row>
    <row r="870" spans="1:7" s="6" customFormat="1" ht="19.5" customHeight="1">
      <c r="A870" s="10">
        <v>4</v>
      </c>
      <c r="B870" s="12">
        <f t="shared" si="24"/>
        <v>12</v>
      </c>
      <c r="C870" s="12" t="str">
        <f ca="1">IF(G870=$E$2+1,D864,INDIRECT(ADDRESS(4+MOD(IF(G870&lt;$E$2+1,G870,$E$2+$E$2+2-G870)-A870+2*$E$2+1,2*$E$2+1),3)))</f>
        <v>Player 9</v>
      </c>
      <c r="D870" s="10" t="str">
        <f ca="1" t="shared" si="23"/>
        <v>Player 13</v>
      </c>
      <c r="E870" s="10"/>
      <c r="F870" s="10"/>
      <c r="G870" s="6">
        <f>1+MOD(A870+D863-2,2*$E$2+1)</f>
        <v>12</v>
      </c>
    </row>
    <row r="871" spans="1:7" s="6" customFormat="1" ht="19.5" customHeight="1">
      <c r="A871" s="10">
        <v>5</v>
      </c>
      <c r="B871" s="12">
        <f t="shared" si="24"/>
        <v>13</v>
      </c>
      <c r="C871" s="12" t="str">
        <f ca="1">IF(G871=$E$2+1,D864,INDIRECT(ADDRESS(4+MOD(IF(G871&lt;$E$2+1,G871,$E$2+$E$2+2-G871)-A871+2*$E$2+1,2*$E$2+1),3)))</f>
        <v>Player 9</v>
      </c>
      <c r="D871" s="10" t="str">
        <f ca="1" t="shared" si="23"/>
        <v>Player 11</v>
      </c>
      <c r="E871" s="10"/>
      <c r="F871" s="10"/>
      <c r="G871" s="6">
        <f>1+MOD(A871+D863-2,2*$E$2+1)</f>
        <v>13</v>
      </c>
    </row>
    <row r="872" spans="1:7" s="6" customFormat="1" ht="19.5" customHeight="1">
      <c r="A872" s="10">
        <v>6</v>
      </c>
      <c r="B872" s="12">
        <f t="shared" si="24"/>
        <v>0</v>
      </c>
      <c r="C872" s="12" t="str">
        <f ca="1">IF(G872=$E$2+1,D864,INDIRECT(ADDRESS(4+MOD(IF(G872&lt;$E$2+1,G872,$E$2+$E$2+2-G872)-A872+2*$E$2+1,2*$E$2+1),3)))</f>
        <v>Player 9</v>
      </c>
      <c r="D872" s="10" t="str">
        <f ca="1" t="shared" si="23"/>
        <v>Rest</v>
      </c>
      <c r="E872" s="10"/>
      <c r="F872" s="10"/>
      <c r="G872" s="6">
        <f>1+MOD(A872+D863-2,2*$E$2+1)</f>
        <v>14</v>
      </c>
    </row>
    <row r="873" spans="1:7" s="6" customFormat="1" ht="19.5" customHeight="1">
      <c r="A873" s="10">
        <v>7</v>
      </c>
      <c r="B873" s="12">
        <f t="shared" si="24"/>
        <v>13</v>
      </c>
      <c r="C873" s="12" t="str">
        <f ca="1">IF(G873=$E$2+1,D864,INDIRECT(ADDRESS(4+MOD(IF(G873&lt;$E$2+1,G873,$E$2+$E$2+2-G873)-A873+2*$E$2+1,2*$E$2+1),3)))</f>
        <v>Player 7</v>
      </c>
      <c r="D873" s="10" t="str">
        <f ca="1" t="shared" si="23"/>
        <v>Player 9</v>
      </c>
      <c r="E873" s="10"/>
      <c r="F873" s="10"/>
      <c r="G873" s="6">
        <f>1+MOD(A873+D863-2,2*$E$2+1)</f>
        <v>15</v>
      </c>
    </row>
    <row r="874" spans="1:7" s="6" customFormat="1" ht="19.5" customHeight="1">
      <c r="A874" s="10">
        <v>8</v>
      </c>
      <c r="B874" s="12">
        <f t="shared" si="24"/>
        <v>12</v>
      </c>
      <c r="C874" s="12" t="str">
        <f ca="1">IF(G874=$E$2+1,D864,INDIRECT(ADDRESS(4+MOD(IF(G874&lt;$E$2+1,G874,$E$2+$E$2+2-G874)-A874+2*$E$2+1,2*$E$2+1),3)))</f>
        <v>Player 5</v>
      </c>
      <c r="D874" s="10" t="str">
        <f ca="1" t="shared" si="23"/>
        <v>Player 9</v>
      </c>
      <c r="E874" s="10"/>
      <c r="F874" s="10"/>
      <c r="G874" s="6">
        <f>1+MOD(A874+D863-2,2*$E$2+1)</f>
        <v>16</v>
      </c>
    </row>
    <row r="875" spans="1:7" s="6" customFormat="1" ht="19.5" customHeight="1">
      <c r="A875" s="10">
        <v>9</v>
      </c>
      <c r="B875" s="12">
        <f t="shared" si="24"/>
        <v>11</v>
      </c>
      <c r="C875" s="12" t="str">
        <f ca="1">IF(G875=$E$2+1,D864,INDIRECT(ADDRESS(4+MOD(IF(G875&lt;$E$2+1,G875,$E$2+$E$2+2-G875)-A875+2*$E$2+1,2*$E$2+1),3)))</f>
        <v>Player 3</v>
      </c>
      <c r="D875" s="10" t="str">
        <f ca="1" t="shared" si="23"/>
        <v>Player 9</v>
      </c>
      <c r="E875" s="10"/>
      <c r="F875" s="10"/>
      <c r="G875" s="6">
        <f>1+MOD(A875+D863-2,2*$E$2+1)</f>
        <v>17</v>
      </c>
    </row>
    <row r="876" spans="1:7" s="6" customFormat="1" ht="19.5" customHeight="1">
      <c r="A876" s="10">
        <v>10</v>
      </c>
      <c r="B876" s="12">
        <f t="shared" si="24"/>
        <v>10</v>
      </c>
      <c r="C876" s="12" t="str">
        <f ca="1">IF(G876=$E$2+1,D864,INDIRECT(ADDRESS(4+MOD(IF(G876&lt;$E$2+1,G876,$E$2+$E$2+2-G876)-A876+2*$E$2+1,2*$E$2+1),3)))</f>
        <v>Player 1</v>
      </c>
      <c r="D876" s="10" t="str">
        <f ca="1" t="shared" si="23"/>
        <v>Player 9</v>
      </c>
      <c r="E876" s="10"/>
      <c r="F876" s="10"/>
      <c r="G876" s="6">
        <f>1+MOD(A876+D863-2,2*$E$2+1)</f>
        <v>18</v>
      </c>
    </row>
    <row r="877" spans="1:7" s="6" customFormat="1" ht="19.5" customHeight="1">
      <c r="A877" s="10">
        <v>11</v>
      </c>
      <c r="B877" s="12">
        <f t="shared" si="24"/>
        <v>9</v>
      </c>
      <c r="C877" s="12" t="str">
        <f ca="1">IF(G877=$E$2+1,D864,INDIRECT(ADDRESS(4+MOD(IF(G877&lt;$E$2+1,G877,$E$2+$E$2+2-G877)-A877+2*$E$2+1,2*$E$2+1),3)))</f>
        <v>Player 26</v>
      </c>
      <c r="D877" s="10" t="str">
        <f ca="1" t="shared" si="23"/>
        <v>Player 9</v>
      </c>
      <c r="E877" s="10"/>
      <c r="F877" s="10"/>
      <c r="G877" s="6">
        <f>1+MOD(A877+D863-2,2*$E$2+1)</f>
        <v>19</v>
      </c>
    </row>
    <row r="878" spans="1:7" s="6" customFormat="1" ht="19.5" customHeight="1">
      <c r="A878" s="10">
        <v>12</v>
      </c>
      <c r="B878" s="12">
        <f t="shared" si="24"/>
        <v>8</v>
      </c>
      <c r="C878" s="12" t="str">
        <f ca="1">IF(G878=$E$2+1,D864,INDIRECT(ADDRESS(4+MOD(IF(G878&lt;$E$2+1,G878,$E$2+$E$2+2-G878)-A878+2*$E$2+1,2*$E$2+1),3)))</f>
        <v>Player 24</v>
      </c>
      <c r="D878" s="10" t="str">
        <f ca="1" t="shared" si="23"/>
        <v>Player 9</v>
      </c>
      <c r="E878" s="10"/>
      <c r="F878" s="10"/>
      <c r="G878" s="6">
        <f>1+MOD(A878+D863-2,2*$E$2+1)</f>
        <v>20</v>
      </c>
    </row>
    <row r="879" spans="1:7" s="6" customFormat="1" ht="19.5" customHeight="1">
      <c r="A879" s="10">
        <v>13</v>
      </c>
      <c r="B879" s="12">
        <f t="shared" si="24"/>
        <v>7</v>
      </c>
      <c r="C879" s="12" t="str">
        <f ca="1">IF(G879=$E$2+1,D864,INDIRECT(ADDRESS(4+MOD(IF(G879&lt;$E$2+1,G879,$E$2+$E$2+2-G879)-A879+2*$E$2+1,2*$E$2+1),3)))</f>
        <v>Player 22</v>
      </c>
      <c r="D879" s="10" t="str">
        <f ca="1" t="shared" si="23"/>
        <v>Player 9</v>
      </c>
      <c r="E879" s="10"/>
      <c r="F879" s="10"/>
      <c r="G879" s="6">
        <f>1+MOD(A879+D863-2,2*$E$2+1)</f>
        <v>21</v>
      </c>
    </row>
    <row r="880" spans="1:7" s="6" customFormat="1" ht="19.5" customHeight="1">
      <c r="A880" s="10">
        <v>14</v>
      </c>
      <c r="B880" s="12">
        <f t="shared" si="24"/>
        <v>6</v>
      </c>
      <c r="C880" s="12" t="str">
        <f ca="1">IF(G880=$E$2+1,D864,INDIRECT(ADDRESS(4+MOD(IF(G880&lt;$E$2+1,G880,$E$2+$E$2+2-G880)-A880+2*$E$2+1,2*$E$2+1),3)))</f>
        <v>Player 20</v>
      </c>
      <c r="D880" s="10" t="str">
        <f ca="1" t="shared" si="23"/>
        <v>Player 9</v>
      </c>
      <c r="E880" s="10"/>
      <c r="F880" s="10"/>
      <c r="G880" s="6">
        <f>1+MOD(A880+D863-2,2*$E$2+1)</f>
        <v>22</v>
      </c>
    </row>
    <row r="881" spans="1:7" s="6" customFormat="1" ht="19.5" customHeight="1">
      <c r="A881" s="10">
        <v>15</v>
      </c>
      <c r="B881" s="12">
        <f t="shared" si="24"/>
        <v>5</v>
      </c>
      <c r="C881" s="12" t="str">
        <f ca="1">IF(G881=$E$2+1,D864,INDIRECT(ADDRESS(4+MOD(IF(G881&lt;$E$2+1,G881,$E$2+$E$2+2-G881)-A881+2*$E$2+1,2*$E$2+1),3)))</f>
        <v>Player 18</v>
      </c>
      <c r="D881" s="10" t="str">
        <f ca="1" t="shared" si="23"/>
        <v>Player 9</v>
      </c>
      <c r="E881" s="10"/>
      <c r="F881" s="10"/>
      <c r="G881" s="6">
        <f>1+MOD(A881+D863-2,2*$E$2+1)</f>
        <v>23</v>
      </c>
    </row>
    <row r="882" spans="1:7" s="6" customFormat="1" ht="19.5" customHeight="1">
      <c r="A882" s="10">
        <v>16</v>
      </c>
      <c r="B882" s="12">
        <f t="shared" si="24"/>
        <v>4</v>
      </c>
      <c r="C882" s="12" t="str">
        <f ca="1">IF(G882=$E$2+1,D864,INDIRECT(ADDRESS(4+MOD(IF(G882&lt;$E$2+1,G882,$E$2+$E$2+2-G882)-A882+2*$E$2+1,2*$E$2+1),3)))</f>
        <v>Player 16</v>
      </c>
      <c r="D882" s="10" t="str">
        <f ca="1" t="shared" si="23"/>
        <v>Player 9</v>
      </c>
      <c r="E882" s="10"/>
      <c r="F882" s="10"/>
      <c r="G882" s="6">
        <f>1+MOD(A882+D863-2,2*$E$2+1)</f>
        <v>24</v>
      </c>
    </row>
    <row r="883" spans="1:7" s="6" customFormat="1" ht="19.5" customHeight="1">
      <c r="A883" s="10">
        <v>17</v>
      </c>
      <c r="B883" s="12">
        <f t="shared" si="24"/>
        <v>3</v>
      </c>
      <c r="C883" s="12" t="str">
        <f ca="1">IF(G883=$E$2+1,D864,INDIRECT(ADDRESS(4+MOD(IF(G883&lt;$E$2+1,G883,$E$2+$E$2+2-G883)-A883+2*$E$2+1,2*$E$2+1),3)))</f>
        <v>Player 14</v>
      </c>
      <c r="D883" s="10" t="str">
        <f ca="1" t="shared" si="23"/>
        <v>Player 9</v>
      </c>
      <c r="E883" s="10"/>
      <c r="F883" s="10"/>
      <c r="G883" s="6">
        <f>1+MOD(A883+D863-2,2*$E$2+1)</f>
        <v>25</v>
      </c>
    </row>
    <row r="884" spans="1:7" s="6" customFormat="1" ht="19.5" customHeight="1">
      <c r="A884" s="10">
        <v>18</v>
      </c>
      <c r="B884" s="12">
        <f t="shared" si="24"/>
        <v>2</v>
      </c>
      <c r="C884" s="12" t="str">
        <f ca="1">IF(G884=$E$2+1,D864,INDIRECT(ADDRESS(4+MOD(IF(G884&lt;$E$2+1,G884,$E$2+$E$2+2-G884)-A884+2*$E$2+1,2*$E$2+1),3)))</f>
        <v>Player 12</v>
      </c>
      <c r="D884" s="10" t="str">
        <f ca="1" t="shared" si="23"/>
        <v>Player 9</v>
      </c>
      <c r="E884" s="10"/>
      <c r="F884" s="10"/>
      <c r="G884" s="6">
        <f>1+MOD(A884+D863-2,2*$E$2+1)</f>
        <v>26</v>
      </c>
    </row>
    <row r="885" spans="1:7" s="6" customFormat="1" ht="19.5" customHeight="1">
      <c r="A885" s="10">
        <v>19</v>
      </c>
      <c r="B885" s="12">
        <f t="shared" si="24"/>
        <v>1</v>
      </c>
      <c r="C885" s="12" t="str">
        <f ca="1">IF(G885=$E$2+1,D864,INDIRECT(ADDRESS(4+MOD(IF(G885&lt;$E$2+1,G885,$E$2+$E$2+2-G885)-A885+2*$E$2+1,2*$E$2+1),3)))</f>
        <v>Player 10</v>
      </c>
      <c r="D885" s="10" t="str">
        <f ca="1" t="shared" si="23"/>
        <v>Player 9</v>
      </c>
      <c r="E885" s="10"/>
      <c r="F885" s="10"/>
      <c r="G885" s="6">
        <f>1+MOD(A885+D863-2,2*$E$2+1)</f>
        <v>27</v>
      </c>
    </row>
    <row r="886" spans="1:7" s="6" customFormat="1" ht="19.5" customHeight="1">
      <c r="A886" s="10">
        <v>20</v>
      </c>
      <c r="B886" s="12">
        <f t="shared" si="24"/>
        <v>1</v>
      </c>
      <c r="C886" s="12" t="str">
        <f ca="1">IF(G886=$E$2+1,D864,INDIRECT(ADDRESS(4+MOD(IF(G886&lt;$E$2+1,G886,$E$2+$E$2+2-G886)-A886+2*$E$2+1,2*$E$2+1),3)))</f>
        <v>Player 9</v>
      </c>
      <c r="D886" s="10" t="str">
        <f ca="1" t="shared" si="23"/>
        <v>Player 8</v>
      </c>
      <c r="E886" s="10"/>
      <c r="F886" s="10"/>
      <c r="G886" s="6">
        <f>1+MOD(A886+D863-2,2*$E$2+1)</f>
        <v>1</v>
      </c>
    </row>
    <row r="887" spans="1:7" s="6" customFormat="1" ht="19.5" customHeight="1">
      <c r="A887" s="10">
        <v>21</v>
      </c>
      <c r="B887" s="12">
        <f t="shared" si="24"/>
        <v>2</v>
      </c>
      <c r="C887" s="12" t="str">
        <f ca="1">IF(G887=$E$2+1,D864,INDIRECT(ADDRESS(4+MOD(IF(G887&lt;$E$2+1,G887,$E$2+$E$2+2-G887)-A887+2*$E$2+1,2*$E$2+1),3)))</f>
        <v>Player 9</v>
      </c>
      <c r="D887" s="10" t="str">
        <f ca="1" t="shared" si="23"/>
        <v>Player 6</v>
      </c>
      <c r="E887" s="10"/>
      <c r="F887" s="10"/>
      <c r="G887" s="6">
        <f>1+MOD(A887+D863-2,2*$E$2+1)</f>
        <v>2</v>
      </c>
    </row>
    <row r="888" spans="1:7" s="6" customFormat="1" ht="19.5" customHeight="1">
      <c r="A888" s="10">
        <v>22</v>
      </c>
      <c r="B888" s="12">
        <f aca="true" t="shared" si="25" ref="B888:B893">IF(G888=$E$2+1,0,IF(G888&lt;$E$2+1,G888,$E$2+$E$2+2-G888))</f>
        <v>3</v>
      </c>
      <c r="C888" s="12" t="str">
        <f ca="1">IF(G888=$E$2+1,D864,INDIRECT(ADDRESS(4+MOD(IF(G888&lt;$E$2+1,G888,$E$2+$E$2+2-G888)-A888+2*$E$2+1,2*$E$2+1),3)))</f>
        <v>Player 9</v>
      </c>
      <c r="D888" s="10" t="str">
        <f ca="1" t="shared" si="23"/>
        <v>Player 4</v>
      </c>
      <c r="E888" s="10"/>
      <c r="F888" s="10"/>
      <c r="G888" s="6">
        <f>1+MOD(A888+D863-2,2*$E$2+1)</f>
        <v>3</v>
      </c>
    </row>
    <row r="889" spans="1:7" s="6" customFormat="1" ht="19.5" customHeight="1">
      <c r="A889" s="10">
        <v>23</v>
      </c>
      <c r="B889" s="12">
        <f t="shared" si="25"/>
        <v>4</v>
      </c>
      <c r="C889" s="12" t="str">
        <f ca="1">IF(G889=$E$2+1,D864,INDIRECT(ADDRESS(4+MOD(IF(G889&lt;$E$2+1,G889,$E$2+$E$2+2-G889)-A889+2*$E$2+1,2*$E$2+1),3)))</f>
        <v>Player 9</v>
      </c>
      <c r="D889" s="10" t="str">
        <f ca="1" t="shared" si="23"/>
        <v>Player 2</v>
      </c>
      <c r="E889" s="10"/>
      <c r="F889" s="10"/>
      <c r="G889" s="6">
        <f>1+MOD(A889+D863-2,2*$E$2+1)</f>
        <v>4</v>
      </c>
    </row>
    <row r="890" spans="1:7" s="6" customFormat="1" ht="19.5" customHeight="1">
      <c r="A890" s="10">
        <v>24</v>
      </c>
      <c r="B890" s="12">
        <f t="shared" si="25"/>
        <v>5</v>
      </c>
      <c r="C890" s="12" t="str">
        <f ca="1">IF(G890=$E$2+1,D864,INDIRECT(ADDRESS(4+MOD(IF(G890&lt;$E$2+1,G890,$E$2+$E$2+2-G890)-A890+2*$E$2+1,2*$E$2+1),3)))</f>
        <v>Player 9</v>
      </c>
      <c r="D890" s="10" t="str">
        <f ca="1" t="shared" si="23"/>
        <v>Player 27 or Rest</v>
      </c>
      <c r="E890" s="10"/>
      <c r="F890" s="10"/>
      <c r="G890" s="6">
        <f>1+MOD(A890+D863-2,2*$E$2+1)</f>
        <v>5</v>
      </c>
    </row>
    <row r="891" spans="1:7" s="6" customFormat="1" ht="19.5" customHeight="1">
      <c r="A891" s="10">
        <v>25</v>
      </c>
      <c r="B891" s="12">
        <f t="shared" si="25"/>
        <v>6</v>
      </c>
      <c r="C891" s="12" t="str">
        <f ca="1">IF(G891=$E$2+1,D864,INDIRECT(ADDRESS(4+MOD(IF(G891&lt;$E$2+1,G891,$E$2+$E$2+2-G891)-A891+2*$E$2+1,2*$E$2+1),3)))</f>
        <v>Player 9</v>
      </c>
      <c r="D891" s="10" t="str">
        <f ca="1" t="shared" si="23"/>
        <v>Player 25</v>
      </c>
      <c r="E891" s="10"/>
      <c r="F891" s="10"/>
      <c r="G891" s="6">
        <f>1+MOD(A891+D863-2,2*$E$2+1)</f>
        <v>6</v>
      </c>
    </row>
    <row r="892" spans="1:7" s="6" customFormat="1" ht="19.5" customHeight="1">
      <c r="A892" s="10">
        <v>26</v>
      </c>
      <c r="B892" s="12">
        <f t="shared" si="25"/>
        <v>7</v>
      </c>
      <c r="C892" s="12" t="str">
        <f ca="1">IF(G892=$E$2+1,D864,INDIRECT(ADDRESS(4+MOD(IF(G892&lt;$E$2+1,G892,$E$2+$E$2+2-G892)-A892+2*$E$2+1,2*$E$2+1),3)))</f>
        <v>Player 9</v>
      </c>
      <c r="D892" s="10" t="str">
        <f ca="1" t="shared" si="23"/>
        <v>Player 23</v>
      </c>
      <c r="E892" s="10"/>
      <c r="F892" s="10"/>
      <c r="G892" s="6">
        <f>1+MOD(A892+D863-2,2*$E$2+1)</f>
        <v>7</v>
      </c>
    </row>
    <row r="893" spans="1:7" s="6" customFormat="1" ht="19.5" customHeight="1">
      <c r="A893" s="10">
        <v>27</v>
      </c>
      <c r="B893" s="12">
        <f t="shared" si="25"/>
        <v>8</v>
      </c>
      <c r="C893" s="12" t="str">
        <f ca="1">IF(G893=$E$2+1,D864,INDIRECT(ADDRESS(4+MOD(IF(G893&lt;$E$2+1,G893,$E$2+$E$2+2-G893)-A893+2*$E$2+1,2*$E$2+1),3)))</f>
        <v>Player 9</v>
      </c>
      <c r="D893" s="10" t="str">
        <f ca="1" t="shared" si="23"/>
        <v>Player 21</v>
      </c>
      <c r="E893" s="10"/>
      <c r="F893" s="10"/>
      <c r="G893" s="6">
        <f>1+MOD(A893+D863-2,2*$E$2+1)</f>
        <v>8</v>
      </c>
    </row>
    <row r="894" s="6" customFormat="1" ht="19.5" customHeight="1">
      <c r="F894" s="7"/>
    </row>
    <row r="895" s="6" customFormat="1" ht="19.5" customHeight="1">
      <c r="F895" s="7"/>
    </row>
    <row r="896" s="6" customFormat="1" ht="19.5" customHeight="1">
      <c r="F896" s="7"/>
    </row>
    <row r="897" s="6" customFormat="1" ht="19.5" customHeight="1">
      <c r="F897" s="7"/>
    </row>
    <row r="898" spans="1:4" s="6" customFormat="1" ht="19.5" customHeight="1">
      <c r="A898" s="6" t="s">
        <v>40</v>
      </c>
      <c r="C898" s="8" t="s">
        <v>41</v>
      </c>
      <c r="D898" s="9">
        <v>10</v>
      </c>
    </row>
    <row r="899" spans="3:4" s="6" customFormat="1" ht="19.5" customHeight="1">
      <c r="C899" s="8" t="s">
        <v>42</v>
      </c>
      <c r="D899" s="9" t="str">
        <f ca="1">INDIRECT(ADDRESS(3+D898,3))</f>
        <v>Player 10</v>
      </c>
    </row>
    <row r="900" s="6" customFormat="1" ht="19.5" customHeight="1"/>
    <row r="901" spans="1:7" s="6" customFormat="1" ht="19.5" customHeight="1">
      <c r="A901" s="10" t="s">
        <v>45</v>
      </c>
      <c r="B901" s="17" t="s">
        <v>5</v>
      </c>
      <c r="C901" s="12" t="s">
        <v>11</v>
      </c>
      <c r="D901" s="10" t="s">
        <v>10</v>
      </c>
      <c r="E901" s="11" t="s">
        <v>3</v>
      </c>
      <c r="F901" s="10" t="s">
        <v>4</v>
      </c>
      <c r="G901" s="6" t="s">
        <v>43</v>
      </c>
    </row>
    <row r="902" spans="1:7" s="6" customFormat="1" ht="19.5" customHeight="1">
      <c r="A902" s="10">
        <v>1</v>
      </c>
      <c r="B902" s="12">
        <f>IF(G902=$E$2+1,0,IF(G902&lt;$E$2+1,G902,$E$2+$E$2+2-G902))</f>
        <v>10</v>
      </c>
      <c r="C902" s="12" t="str">
        <f ca="1">IF(G902=$E$2+1,D899,INDIRECT(ADDRESS(4+MOD(IF(G902&lt;$E$2+1,G902,$E$2+$E$2+2-G902)-A902+2*$E$2+1,2*$E$2+1),3)))</f>
        <v>Player 10</v>
      </c>
      <c r="D902" s="10" t="str">
        <f aca="true" ca="1" t="shared" si="26" ref="D902:D928">IF(G902=$E$2+1,$F$3,INDIRECT(ADDRESS(4+MOD(IF(G902&lt;$E$2+1,$E$2+$E$2+2-G902,G902)-A902+2*$E$2+1,2*$E$2+1),3)))</f>
        <v>Player 18</v>
      </c>
      <c r="E902" s="11"/>
      <c r="F902" s="10"/>
      <c r="G902" s="6">
        <f>1+MOD(A902+D898-2,2*$E$2+1)</f>
        <v>10</v>
      </c>
    </row>
    <row r="903" spans="1:7" s="6" customFormat="1" ht="19.5" customHeight="1">
      <c r="A903" s="10">
        <v>2</v>
      </c>
      <c r="B903" s="12">
        <f aca="true" t="shared" si="27" ref="B903:B922">IF(G903=$E$2+1,0,IF(G903&lt;$E$2+1,G903,$E$2+$E$2+2-G903))</f>
        <v>11</v>
      </c>
      <c r="C903" s="12" t="str">
        <f ca="1">IF(G903=$E$2+1,D899,INDIRECT(ADDRESS(4+MOD(IF(G903&lt;$E$2+1,G903,$E$2+$E$2+2-G903)-A903+2*$E$2+1,2*$E$2+1),3)))</f>
        <v>Player 10</v>
      </c>
      <c r="D903" s="10" t="str">
        <f ca="1" t="shared" si="26"/>
        <v>Player 16</v>
      </c>
      <c r="E903" s="11"/>
      <c r="F903" s="10"/>
      <c r="G903" s="6">
        <f>1+MOD(A903+D898-2,2*$E$2+1)</f>
        <v>11</v>
      </c>
    </row>
    <row r="904" spans="1:7" s="6" customFormat="1" ht="19.5" customHeight="1">
      <c r="A904" s="10">
        <v>3</v>
      </c>
      <c r="B904" s="12">
        <f t="shared" si="27"/>
        <v>12</v>
      </c>
      <c r="C904" s="12" t="str">
        <f ca="1">IF(G904=$E$2+1,D899,INDIRECT(ADDRESS(4+MOD(IF(G904&lt;$E$2+1,G904,$E$2+$E$2+2-G904)-A904+2*$E$2+1,2*$E$2+1),3)))</f>
        <v>Player 10</v>
      </c>
      <c r="D904" s="10" t="str">
        <f ca="1" t="shared" si="26"/>
        <v>Player 14</v>
      </c>
      <c r="E904" s="10"/>
      <c r="F904" s="10"/>
      <c r="G904" s="6">
        <f>1+MOD(A904+D898-2,2*$E$2+1)</f>
        <v>12</v>
      </c>
    </row>
    <row r="905" spans="1:7" s="6" customFormat="1" ht="19.5" customHeight="1">
      <c r="A905" s="10">
        <v>4</v>
      </c>
      <c r="B905" s="12">
        <f t="shared" si="27"/>
        <v>13</v>
      </c>
      <c r="C905" s="12" t="str">
        <f ca="1">IF(G905=$E$2+1,D899,INDIRECT(ADDRESS(4+MOD(IF(G905&lt;$E$2+1,G905,$E$2+$E$2+2-G905)-A905+2*$E$2+1,2*$E$2+1),3)))</f>
        <v>Player 10</v>
      </c>
      <c r="D905" s="10" t="str">
        <f ca="1" t="shared" si="26"/>
        <v>Player 12</v>
      </c>
      <c r="E905" s="10"/>
      <c r="F905" s="10"/>
      <c r="G905" s="6">
        <f>1+MOD(A905+D898-2,2*$E$2+1)</f>
        <v>13</v>
      </c>
    </row>
    <row r="906" spans="1:7" s="6" customFormat="1" ht="19.5" customHeight="1">
      <c r="A906" s="10">
        <v>5</v>
      </c>
      <c r="B906" s="12">
        <f t="shared" si="27"/>
        <v>0</v>
      </c>
      <c r="C906" s="12" t="str">
        <f ca="1">IF(G906=$E$2+1,D899,INDIRECT(ADDRESS(4+MOD(IF(G906&lt;$E$2+1,G906,$E$2+$E$2+2-G906)-A906+2*$E$2+1,2*$E$2+1),3)))</f>
        <v>Player 10</v>
      </c>
      <c r="D906" s="10" t="str">
        <f ca="1" t="shared" si="26"/>
        <v>Rest</v>
      </c>
      <c r="E906" s="10"/>
      <c r="F906" s="10"/>
      <c r="G906" s="6">
        <f>1+MOD(A906+D898-2,2*$E$2+1)</f>
        <v>14</v>
      </c>
    </row>
    <row r="907" spans="1:7" s="6" customFormat="1" ht="19.5" customHeight="1">
      <c r="A907" s="10">
        <v>6</v>
      </c>
      <c r="B907" s="12">
        <f t="shared" si="27"/>
        <v>13</v>
      </c>
      <c r="C907" s="12" t="str">
        <f ca="1">IF(G907=$E$2+1,D899,INDIRECT(ADDRESS(4+MOD(IF(G907&lt;$E$2+1,G907,$E$2+$E$2+2-G907)-A907+2*$E$2+1,2*$E$2+1),3)))</f>
        <v>Player 8</v>
      </c>
      <c r="D907" s="10" t="str">
        <f ca="1" t="shared" si="26"/>
        <v>Player 10</v>
      </c>
      <c r="E907" s="10"/>
      <c r="F907" s="10"/>
      <c r="G907" s="6">
        <f>1+MOD(A907+D898-2,2*$E$2+1)</f>
        <v>15</v>
      </c>
    </row>
    <row r="908" spans="1:7" s="6" customFormat="1" ht="19.5" customHeight="1">
      <c r="A908" s="10">
        <v>7</v>
      </c>
      <c r="B908" s="12">
        <f t="shared" si="27"/>
        <v>12</v>
      </c>
      <c r="C908" s="12" t="str">
        <f ca="1">IF(G908=$E$2+1,D899,INDIRECT(ADDRESS(4+MOD(IF(G908&lt;$E$2+1,G908,$E$2+$E$2+2-G908)-A908+2*$E$2+1,2*$E$2+1),3)))</f>
        <v>Player 6</v>
      </c>
      <c r="D908" s="10" t="str">
        <f ca="1" t="shared" si="26"/>
        <v>Player 10</v>
      </c>
      <c r="E908" s="10"/>
      <c r="F908" s="10"/>
      <c r="G908" s="6">
        <f>1+MOD(A908+D898-2,2*$E$2+1)</f>
        <v>16</v>
      </c>
    </row>
    <row r="909" spans="1:7" s="6" customFormat="1" ht="19.5" customHeight="1">
      <c r="A909" s="10">
        <v>8</v>
      </c>
      <c r="B909" s="12">
        <f t="shared" si="27"/>
        <v>11</v>
      </c>
      <c r="C909" s="12" t="str">
        <f ca="1">IF(G909=$E$2+1,D899,INDIRECT(ADDRESS(4+MOD(IF(G909&lt;$E$2+1,G909,$E$2+$E$2+2-G909)-A909+2*$E$2+1,2*$E$2+1),3)))</f>
        <v>Player 4</v>
      </c>
      <c r="D909" s="10" t="str">
        <f ca="1" t="shared" si="26"/>
        <v>Player 10</v>
      </c>
      <c r="E909" s="10"/>
      <c r="F909" s="10"/>
      <c r="G909" s="6">
        <f>1+MOD(A909+D898-2,2*$E$2+1)</f>
        <v>17</v>
      </c>
    </row>
    <row r="910" spans="1:7" s="6" customFormat="1" ht="19.5" customHeight="1">
      <c r="A910" s="10">
        <v>9</v>
      </c>
      <c r="B910" s="12">
        <f t="shared" si="27"/>
        <v>10</v>
      </c>
      <c r="C910" s="12" t="str">
        <f ca="1">IF(G910=$E$2+1,D899,INDIRECT(ADDRESS(4+MOD(IF(G910&lt;$E$2+1,G910,$E$2+$E$2+2-G910)-A910+2*$E$2+1,2*$E$2+1),3)))</f>
        <v>Player 2</v>
      </c>
      <c r="D910" s="10" t="str">
        <f ca="1" t="shared" si="26"/>
        <v>Player 10</v>
      </c>
      <c r="E910" s="10"/>
      <c r="F910" s="10"/>
      <c r="G910" s="6">
        <f>1+MOD(A910+D898-2,2*$E$2+1)</f>
        <v>18</v>
      </c>
    </row>
    <row r="911" spans="1:7" s="6" customFormat="1" ht="19.5" customHeight="1">
      <c r="A911" s="10">
        <v>10</v>
      </c>
      <c r="B911" s="12">
        <f t="shared" si="27"/>
        <v>9</v>
      </c>
      <c r="C911" s="12" t="str">
        <f ca="1">IF(G911=$E$2+1,D899,INDIRECT(ADDRESS(4+MOD(IF(G911&lt;$E$2+1,G911,$E$2+$E$2+2-G911)-A911+2*$E$2+1,2*$E$2+1),3)))</f>
        <v>Player 27 or Rest</v>
      </c>
      <c r="D911" s="10" t="str">
        <f ca="1" t="shared" si="26"/>
        <v>Player 10</v>
      </c>
      <c r="E911" s="10"/>
      <c r="F911" s="10"/>
      <c r="G911" s="6">
        <f>1+MOD(A911+D898-2,2*$E$2+1)</f>
        <v>19</v>
      </c>
    </row>
    <row r="912" spans="1:7" s="6" customFormat="1" ht="19.5" customHeight="1">
      <c r="A912" s="10">
        <v>11</v>
      </c>
      <c r="B912" s="12">
        <f t="shared" si="27"/>
        <v>8</v>
      </c>
      <c r="C912" s="12" t="str">
        <f ca="1">IF(G912=$E$2+1,D899,INDIRECT(ADDRESS(4+MOD(IF(G912&lt;$E$2+1,G912,$E$2+$E$2+2-G912)-A912+2*$E$2+1,2*$E$2+1),3)))</f>
        <v>Player 25</v>
      </c>
      <c r="D912" s="10" t="str">
        <f ca="1" t="shared" si="26"/>
        <v>Player 10</v>
      </c>
      <c r="E912" s="10"/>
      <c r="F912" s="10"/>
      <c r="G912" s="6">
        <f>1+MOD(A912+D898-2,2*$E$2+1)</f>
        <v>20</v>
      </c>
    </row>
    <row r="913" spans="1:7" s="6" customFormat="1" ht="19.5" customHeight="1">
      <c r="A913" s="10">
        <v>12</v>
      </c>
      <c r="B913" s="12">
        <f t="shared" si="27"/>
        <v>7</v>
      </c>
      <c r="C913" s="12" t="str">
        <f ca="1">IF(G913=$E$2+1,D899,INDIRECT(ADDRESS(4+MOD(IF(G913&lt;$E$2+1,G913,$E$2+$E$2+2-G913)-A913+2*$E$2+1,2*$E$2+1),3)))</f>
        <v>Player 23</v>
      </c>
      <c r="D913" s="10" t="str">
        <f ca="1" t="shared" si="26"/>
        <v>Player 10</v>
      </c>
      <c r="E913" s="10"/>
      <c r="F913" s="10"/>
      <c r="G913" s="6">
        <f>1+MOD(A913+D898-2,2*$E$2+1)</f>
        <v>21</v>
      </c>
    </row>
    <row r="914" spans="1:7" s="6" customFormat="1" ht="19.5" customHeight="1">
      <c r="A914" s="10">
        <v>13</v>
      </c>
      <c r="B914" s="12">
        <f t="shared" si="27"/>
        <v>6</v>
      </c>
      <c r="C914" s="12" t="str">
        <f ca="1">IF(G914=$E$2+1,D899,INDIRECT(ADDRESS(4+MOD(IF(G914&lt;$E$2+1,G914,$E$2+$E$2+2-G914)-A914+2*$E$2+1,2*$E$2+1),3)))</f>
        <v>Player 21</v>
      </c>
      <c r="D914" s="10" t="str">
        <f ca="1" t="shared" si="26"/>
        <v>Player 10</v>
      </c>
      <c r="E914" s="10"/>
      <c r="F914" s="10"/>
      <c r="G914" s="6">
        <f>1+MOD(A914+D898-2,2*$E$2+1)</f>
        <v>22</v>
      </c>
    </row>
    <row r="915" spans="1:7" s="6" customFormat="1" ht="19.5" customHeight="1">
      <c r="A915" s="10">
        <v>14</v>
      </c>
      <c r="B915" s="12">
        <f t="shared" si="27"/>
        <v>5</v>
      </c>
      <c r="C915" s="12" t="str">
        <f ca="1">IF(G915=$E$2+1,D899,INDIRECT(ADDRESS(4+MOD(IF(G915&lt;$E$2+1,G915,$E$2+$E$2+2-G915)-A915+2*$E$2+1,2*$E$2+1),3)))</f>
        <v>Player 19</v>
      </c>
      <c r="D915" s="10" t="str">
        <f ca="1" t="shared" si="26"/>
        <v>Player 10</v>
      </c>
      <c r="E915" s="10"/>
      <c r="F915" s="10"/>
      <c r="G915" s="6">
        <f>1+MOD(A915+D898-2,2*$E$2+1)</f>
        <v>23</v>
      </c>
    </row>
    <row r="916" spans="1:7" s="6" customFormat="1" ht="19.5" customHeight="1">
      <c r="A916" s="10">
        <v>15</v>
      </c>
      <c r="B916" s="12">
        <f t="shared" si="27"/>
        <v>4</v>
      </c>
      <c r="C916" s="12" t="str">
        <f ca="1">IF(G916=$E$2+1,D899,INDIRECT(ADDRESS(4+MOD(IF(G916&lt;$E$2+1,G916,$E$2+$E$2+2-G916)-A916+2*$E$2+1,2*$E$2+1),3)))</f>
        <v>Player 17</v>
      </c>
      <c r="D916" s="10" t="str">
        <f ca="1" t="shared" si="26"/>
        <v>Player 10</v>
      </c>
      <c r="E916" s="10"/>
      <c r="F916" s="10"/>
      <c r="G916" s="6">
        <f>1+MOD(A916+D898-2,2*$E$2+1)</f>
        <v>24</v>
      </c>
    </row>
    <row r="917" spans="1:7" s="6" customFormat="1" ht="19.5" customHeight="1">
      <c r="A917" s="10">
        <v>16</v>
      </c>
      <c r="B917" s="12">
        <f t="shared" si="27"/>
        <v>3</v>
      </c>
      <c r="C917" s="12" t="str">
        <f ca="1">IF(G917=$E$2+1,D899,INDIRECT(ADDRESS(4+MOD(IF(G917&lt;$E$2+1,G917,$E$2+$E$2+2-G917)-A917+2*$E$2+1,2*$E$2+1),3)))</f>
        <v>Player 15</v>
      </c>
      <c r="D917" s="10" t="str">
        <f ca="1" t="shared" si="26"/>
        <v>Player 10</v>
      </c>
      <c r="E917" s="10"/>
      <c r="F917" s="10"/>
      <c r="G917" s="6">
        <f>1+MOD(A917+D898-2,2*$E$2+1)</f>
        <v>25</v>
      </c>
    </row>
    <row r="918" spans="1:7" s="6" customFormat="1" ht="19.5" customHeight="1">
      <c r="A918" s="10">
        <v>17</v>
      </c>
      <c r="B918" s="12">
        <f t="shared" si="27"/>
        <v>2</v>
      </c>
      <c r="C918" s="12" t="str">
        <f ca="1">IF(G918=$E$2+1,D899,INDIRECT(ADDRESS(4+MOD(IF(G918&lt;$E$2+1,G918,$E$2+$E$2+2-G918)-A918+2*$E$2+1,2*$E$2+1),3)))</f>
        <v>Player 13</v>
      </c>
      <c r="D918" s="10" t="str">
        <f ca="1" t="shared" si="26"/>
        <v>Player 10</v>
      </c>
      <c r="E918" s="10"/>
      <c r="F918" s="10"/>
      <c r="G918" s="6">
        <f>1+MOD(A918+D898-2,2*$E$2+1)</f>
        <v>26</v>
      </c>
    </row>
    <row r="919" spans="1:7" s="6" customFormat="1" ht="19.5" customHeight="1">
      <c r="A919" s="10">
        <v>18</v>
      </c>
      <c r="B919" s="12">
        <f t="shared" si="27"/>
        <v>1</v>
      </c>
      <c r="C919" s="12" t="str">
        <f ca="1">IF(G919=$E$2+1,D899,INDIRECT(ADDRESS(4+MOD(IF(G919&lt;$E$2+1,G919,$E$2+$E$2+2-G919)-A919+2*$E$2+1,2*$E$2+1),3)))</f>
        <v>Player 11</v>
      </c>
      <c r="D919" s="10" t="str">
        <f ca="1" t="shared" si="26"/>
        <v>Player 10</v>
      </c>
      <c r="E919" s="10"/>
      <c r="F919" s="10"/>
      <c r="G919" s="6">
        <f>1+MOD(A919+D898-2,2*$E$2+1)</f>
        <v>27</v>
      </c>
    </row>
    <row r="920" spans="1:7" s="6" customFormat="1" ht="19.5" customHeight="1">
      <c r="A920" s="10">
        <v>19</v>
      </c>
      <c r="B920" s="12">
        <f t="shared" si="27"/>
        <v>1</v>
      </c>
      <c r="C920" s="12" t="str">
        <f ca="1">IF(G920=$E$2+1,D899,INDIRECT(ADDRESS(4+MOD(IF(G920&lt;$E$2+1,G920,$E$2+$E$2+2-G920)-A920+2*$E$2+1,2*$E$2+1),3)))</f>
        <v>Player 10</v>
      </c>
      <c r="D920" s="10" t="str">
        <f ca="1" t="shared" si="26"/>
        <v>Player 9</v>
      </c>
      <c r="E920" s="10"/>
      <c r="F920" s="10"/>
      <c r="G920" s="6">
        <f>1+MOD(A920+D898-2,2*$E$2+1)</f>
        <v>1</v>
      </c>
    </row>
    <row r="921" spans="1:7" s="6" customFormat="1" ht="19.5" customHeight="1">
      <c r="A921" s="10">
        <v>20</v>
      </c>
      <c r="B921" s="12">
        <f t="shared" si="27"/>
        <v>2</v>
      </c>
      <c r="C921" s="12" t="str">
        <f ca="1">IF(G921=$E$2+1,D899,INDIRECT(ADDRESS(4+MOD(IF(G921&lt;$E$2+1,G921,$E$2+$E$2+2-G921)-A921+2*$E$2+1,2*$E$2+1),3)))</f>
        <v>Player 10</v>
      </c>
      <c r="D921" s="10" t="str">
        <f ca="1" t="shared" si="26"/>
        <v>Player 7</v>
      </c>
      <c r="E921" s="10"/>
      <c r="F921" s="10"/>
      <c r="G921" s="6">
        <f>1+MOD(A921+D898-2,2*$E$2+1)</f>
        <v>2</v>
      </c>
    </row>
    <row r="922" spans="1:7" s="6" customFormat="1" ht="19.5" customHeight="1">
      <c r="A922" s="10">
        <v>21</v>
      </c>
      <c r="B922" s="12">
        <f t="shared" si="27"/>
        <v>3</v>
      </c>
      <c r="C922" s="12" t="str">
        <f ca="1">IF(G922=$E$2+1,D899,INDIRECT(ADDRESS(4+MOD(IF(G922&lt;$E$2+1,G922,$E$2+$E$2+2-G922)-A922+2*$E$2+1,2*$E$2+1),3)))</f>
        <v>Player 10</v>
      </c>
      <c r="D922" s="10" t="str">
        <f ca="1" t="shared" si="26"/>
        <v>Player 5</v>
      </c>
      <c r="E922" s="10"/>
      <c r="F922" s="10"/>
      <c r="G922" s="6">
        <f>1+MOD(A922+D898-2,2*$E$2+1)</f>
        <v>3</v>
      </c>
    </row>
    <row r="923" spans="1:7" s="6" customFormat="1" ht="19.5" customHeight="1">
      <c r="A923" s="10">
        <v>22</v>
      </c>
      <c r="B923" s="12">
        <f aca="true" t="shared" si="28" ref="B923:B928">IF(G923=$E$2+1,0,IF(G923&lt;$E$2+1,G923,$E$2+$E$2+2-G923))</f>
        <v>4</v>
      </c>
      <c r="C923" s="12" t="str">
        <f ca="1">IF(G923=$E$2+1,D899,INDIRECT(ADDRESS(4+MOD(IF(G923&lt;$E$2+1,G923,$E$2+$E$2+2-G923)-A923+2*$E$2+1,2*$E$2+1),3)))</f>
        <v>Player 10</v>
      </c>
      <c r="D923" s="10" t="str">
        <f ca="1" t="shared" si="26"/>
        <v>Player 3</v>
      </c>
      <c r="E923" s="10"/>
      <c r="F923" s="10"/>
      <c r="G923" s="6">
        <f>1+MOD(A923+D898-2,2*$E$2+1)</f>
        <v>4</v>
      </c>
    </row>
    <row r="924" spans="1:7" s="6" customFormat="1" ht="19.5" customHeight="1">
      <c r="A924" s="10">
        <v>23</v>
      </c>
      <c r="B924" s="12">
        <f t="shared" si="28"/>
        <v>5</v>
      </c>
      <c r="C924" s="12" t="str">
        <f ca="1">IF(G924=$E$2+1,D899,INDIRECT(ADDRESS(4+MOD(IF(G924&lt;$E$2+1,G924,$E$2+$E$2+2-G924)-A924+2*$E$2+1,2*$E$2+1),3)))</f>
        <v>Player 10</v>
      </c>
      <c r="D924" s="10" t="str">
        <f ca="1" t="shared" si="26"/>
        <v>Player 1</v>
      </c>
      <c r="E924" s="10"/>
      <c r="F924" s="10"/>
      <c r="G924" s="6">
        <f>1+MOD(A924+D898-2,2*$E$2+1)</f>
        <v>5</v>
      </c>
    </row>
    <row r="925" spans="1:7" s="6" customFormat="1" ht="19.5" customHeight="1">
      <c r="A925" s="10">
        <v>24</v>
      </c>
      <c r="B925" s="12">
        <f t="shared" si="28"/>
        <v>6</v>
      </c>
      <c r="C925" s="12" t="str">
        <f ca="1">IF(G925=$E$2+1,D899,INDIRECT(ADDRESS(4+MOD(IF(G925&lt;$E$2+1,G925,$E$2+$E$2+2-G925)-A925+2*$E$2+1,2*$E$2+1),3)))</f>
        <v>Player 10</v>
      </c>
      <c r="D925" s="10" t="str">
        <f ca="1" t="shared" si="26"/>
        <v>Player 26</v>
      </c>
      <c r="E925" s="10"/>
      <c r="F925" s="10"/>
      <c r="G925" s="6">
        <f>1+MOD(A925+D898-2,2*$E$2+1)</f>
        <v>6</v>
      </c>
    </row>
    <row r="926" spans="1:7" s="6" customFormat="1" ht="19.5" customHeight="1">
      <c r="A926" s="10">
        <v>25</v>
      </c>
      <c r="B926" s="12">
        <f t="shared" si="28"/>
        <v>7</v>
      </c>
      <c r="C926" s="12" t="str">
        <f ca="1">IF(G926=$E$2+1,D899,INDIRECT(ADDRESS(4+MOD(IF(G926&lt;$E$2+1,G926,$E$2+$E$2+2-G926)-A926+2*$E$2+1,2*$E$2+1),3)))</f>
        <v>Player 10</v>
      </c>
      <c r="D926" s="10" t="str">
        <f ca="1" t="shared" si="26"/>
        <v>Player 24</v>
      </c>
      <c r="E926" s="10"/>
      <c r="F926" s="10"/>
      <c r="G926" s="6">
        <f>1+MOD(A926+D898-2,2*$E$2+1)</f>
        <v>7</v>
      </c>
    </row>
    <row r="927" spans="1:7" s="6" customFormat="1" ht="19.5" customHeight="1">
      <c r="A927" s="10">
        <v>26</v>
      </c>
      <c r="B927" s="12">
        <f t="shared" si="28"/>
        <v>8</v>
      </c>
      <c r="C927" s="12" t="str">
        <f ca="1">IF(G927=$E$2+1,D899,INDIRECT(ADDRESS(4+MOD(IF(G927&lt;$E$2+1,G927,$E$2+$E$2+2-G927)-A927+2*$E$2+1,2*$E$2+1),3)))</f>
        <v>Player 10</v>
      </c>
      <c r="D927" s="10" t="str">
        <f ca="1" t="shared" si="26"/>
        <v>Player 22</v>
      </c>
      <c r="E927" s="10"/>
      <c r="F927" s="10"/>
      <c r="G927" s="6">
        <f>1+MOD(A927+D898-2,2*$E$2+1)</f>
        <v>8</v>
      </c>
    </row>
    <row r="928" spans="1:7" s="6" customFormat="1" ht="19.5" customHeight="1">
      <c r="A928" s="10">
        <v>27</v>
      </c>
      <c r="B928" s="12">
        <f t="shared" si="28"/>
        <v>9</v>
      </c>
      <c r="C928" s="12" t="str">
        <f ca="1">IF(G928=$E$2+1,D899,INDIRECT(ADDRESS(4+MOD(IF(G928&lt;$E$2+1,G928,$E$2+$E$2+2-G928)-A928+2*$E$2+1,2*$E$2+1),3)))</f>
        <v>Player 10</v>
      </c>
      <c r="D928" s="10" t="str">
        <f ca="1" t="shared" si="26"/>
        <v>Player 20</v>
      </c>
      <c r="E928" s="10"/>
      <c r="F928" s="10"/>
      <c r="G928" s="6">
        <f>1+MOD(A928+D898-2,2*$E$2+1)</f>
        <v>9</v>
      </c>
    </row>
    <row r="929" s="6" customFormat="1" ht="19.5" customHeight="1">
      <c r="F929" s="7"/>
    </row>
    <row r="930" s="6" customFormat="1" ht="19.5" customHeight="1">
      <c r="F930" s="7"/>
    </row>
    <row r="931" s="6" customFormat="1" ht="19.5" customHeight="1">
      <c r="F931" s="7"/>
    </row>
    <row r="932" s="6" customFormat="1" ht="19.5" customHeight="1">
      <c r="F932" s="7"/>
    </row>
    <row r="933" spans="1:4" s="6" customFormat="1" ht="19.5" customHeight="1">
      <c r="A933" s="6" t="s">
        <v>40</v>
      </c>
      <c r="C933" s="8" t="s">
        <v>41</v>
      </c>
      <c r="D933" s="9">
        <v>11</v>
      </c>
    </row>
    <row r="934" spans="3:4" s="6" customFormat="1" ht="19.5" customHeight="1">
      <c r="C934" s="8" t="s">
        <v>42</v>
      </c>
      <c r="D934" s="9" t="str">
        <f ca="1">INDIRECT(ADDRESS(3+D933,3))</f>
        <v>Player 11</v>
      </c>
    </row>
    <row r="935" s="6" customFormat="1" ht="19.5" customHeight="1"/>
    <row r="936" spans="1:7" s="6" customFormat="1" ht="19.5" customHeight="1">
      <c r="A936" s="10" t="s">
        <v>45</v>
      </c>
      <c r="B936" s="17" t="s">
        <v>5</v>
      </c>
      <c r="C936" s="12" t="s">
        <v>11</v>
      </c>
      <c r="D936" s="10" t="s">
        <v>10</v>
      </c>
      <c r="E936" s="11" t="s">
        <v>3</v>
      </c>
      <c r="F936" s="10" t="s">
        <v>4</v>
      </c>
      <c r="G936" s="6" t="s">
        <v>43</v>
      </c>
    </row>
    <row r="937" spans="1:7" s="6" customFormat="1" ht="19.5" customHeight="1">
      <c r="A937" s="10">
        <v>1</v>
      </c>
      <c r="B937" s="12">
        <f>IF(G937=$E$2+1,0,IF(G937&lt;$E$2+1,G937,$E$2+$E$2+2-G937))</f>
        <v>11</v>
      </c>
      <c r="C937" s="12" t="str">
        <f ca="1">IF(G937=$E$2+1,D934,INDIRECT(ADDRESS(4+MOD(IF(G937&lt;$E$2+1,G937,$E$2+$E$2+2-G937)-A937+2*$E$2+1,2*$E$2+1),3)))</f>
        <v>Player 11</v>
      </c>
      <c r="D937" s="10" t="str">
        <f aca="true" ca="1" t="shared" si="29" ref="D937:D963">IF(G937=$E$2+1,$F$3,INDIRECT(ADDRESS(4+MOD(IF(G937&lt;$E$2+1,$E$2+$E$2+2-G937,G937)-A937+2*$E$2+1,2*$E$2+1),3)))</f>
        <v>Player 17</v>
      </c>
      <c r="E937" s="11"/>
      <c r="F937" s="10"/>
      <c r="G937" s="6">
        <f>1+MOD(A937+D933-2,2*$E$2+1)</f>
        <v>11</v>
      </c>
    </row>
    <row r="938" spans="1:7" s="6" customFormat="1" ht="19.5" customHeight="1">
      <c r="A938" s="10">
        <v>2</v>
      </c>
      <c r="B938" s="12">
        <f aca="true" t="shared" si="30" ref="B938:B957">IF(G938=$E$2+1,0,IF(G938&lt;$E$2+1,G938,$E$2+$E$2+2-G938))</f>
        <v>12</v>
      </c>
      <c r="C938" s="12" t="str">
        <f ca="1">IF(G938=$E$2+1,D934,INDIRECT(ADDRESS(4+MOD(IF(G938&lt;$E$2+1,G938,$E$2+$E$2+2-G938)-A938+2*$E$2+1,2*$E$2+1),3)))</f>
        <v>Player 11</v>
      </c>
      <c r="D938" s="10" t="str">
        <f ca="1" t="shared" si="29"/>
        <v>Player 15</v>
      </c>
      <c r="E938" s="11"/>
      <c r="F938" s="10"/>
      <c r="G938" s="6">
        <f>1+MOD(A938+D933-2,2*$E$2+1)</f>
        <v>12</v>
      </c>
    </row>
    <row r="939" spans="1:7" s="6" customFormat="1" ht="19.5" customHeight="1">
      <c r="A939" s="10">
        <v>3</v>
      </c>
      <c r="B939" s="12">
        <f t="shared" si="30"/>
        <v>13</v>
      </c>
      <c r="C939" s="12" t="str">
        <f ca="1">IF(G939=$E$2+1,D934,INDIRECT(ADDRESS(4+MOD(IF(G939&lt;$E$2+1,G939,$E$2+$E$2+2-G939)-A939+2*$E$2+1,2*$E$2+1),3)))</f>
        <v>Player 11</v>
      </c>
      <c r="D939" s="10" t="str">
        <f ca="1" t="shared" si="29"/>
        <v>Player 13</v>
      </c>
      <c r="E939" s="10"/>
      <c r="F939" s="10"/>
      <c r="G939" s="6">
        <f>1+MOD(A939+D933-2,2*$E$2+1)</f>
        <v>13</v>
      </c>
    </row>
    <row r="940" spans="1:7" s="6" customFormat="1" ht="19.5" customHeight="1">
      <c r="A940" s="10">
        <v>4</v>
      </c>
      <c r="B940" s="12">
        <f t="shared" si="30"/>
        <v>0</v>
      </c>
      <c r="C940" s="12" t="str">
        <f ca="1">IF(G940=$E$2+1,D934,INDIRECT(ADDRESS(4+MOD(IF(G940&lt;$E$2+1,G940,$E$2+$E$2+2-G940)-A940+2*$E$2+1,2*$E$2+1),3)))</f>
        <v>Player 11</v>
      </c>
      <c r="D940" s="10" t="str">
        <f ca="1" t="shared" si="29"/>
        <v>Rest</v>
      </c>
      <c r="E940" s="10"/>
      <c r="F940" s="10"/>
      <c r="G940" s="6">
        <f>1+MOD(A940+D933-2,2*$E$2+1)</f>
        <v>14</v>
      </c>
    </row>
    <row r="941" spans="1:7" s="6" customFormat="1" ht="19.5" customHeight="1">
      <c r="A941" s="10">
        <v>5</v>
      </c>
      <c r="B941" s="12">
        <f t="shared" si="30"/>
        <v>13</v>
      </c>
      <c r="C941" s="12" t="str">
        <f ca="1">IF(G941=$E$2+1,D934,INDIRECT(ADDRESS(4+MOD(IF(G941&lt;$E$2+1,G941,$E$2+$E$2+2-G941)-A941+2*$E$2+1,2*$E$2+1),3)))</f>
        <v>Player 9</v>
      </c>
      <c r="D941" s="10" t="str">
        <f ca="1" t="shared" si="29"/>
        <v>Player 11</v>
      </c>
      <c r="E941" s="10"/>
      <c r="F941" s="10"/>
      <c r="G941" s="6">
        <f>1+MOD(A941+D933-2,2*$E$2+1)</f>
        <v>15</v>
      </c>
    </row>
    <row r="942" spans="1:7" s="6" customFormat="1" ht="19.5" customHeight="1">
      <c r="A942" s="10">
        <v>6</v>
      </c>
      <c r="B942" s="12">
        <f t="shared" si="30"/>
        <v>12</v>
      </c>
      <c r="C942" s="12" t="str">
        <f ca="1">IF(G942=$E$2+1,D934,INDIRECT(ADDRESS(4+MOD(IF(G942&lt;$E$2+1,G942,$E$2+$E$2+2-G942)-A942+2*$E$2+1,2*$E$2+1),3)))</f>
        <v>Player 7</v>
      </c>
      <c r="D942" s="10" t="str">
        <f ca="1" t="shared" si="29"/>
        <v>Player 11</v>
      </c>
      <c r="E942" s="10"/>
      <c r="F942" s="10"/>
      <c r="G942" s="6">
        <f>1+MOD(A942+D933-2,2*$E$2+1)</f>
        <v>16</v>
      </c>
    </row>
    <row r="943" spans="1:7" s="6" customFormat="1" ht="19.5" customHeight="1">
      <c r="A943" s="10">
        <v>7</v>
      </c>
      <c r="B943" s="12">
        <f t="shared" si="30"/>
        <v>11</v>
      </c>
      <c r="C943" s="12" t="str">
        <f ca="1">IF(G943=$E$2+1,D934,INDIRECT(ADDRESS(4+MOD(IF(G943&lt;$E$2+1,G943,$E$2+$E$2+2-G943)-A943+2*$E$2+1,2*$E$2+1),3)))</f>
        <v>Player 5</v>
      </c>
      <c r="D943" s="10" t="str">
        <f ca="1" t="shared" si="29"/>
        <v>Player 11</v>
      </c>
      <c r="E943" s="10"/>
      <c r="F943" s="10"/>
      <c r="G943" s="6">
        <f>1+MOD(A943+D933-2,2*$E$2+1)</f>
        <v>17</v>
      </c>
    </row>
    <row r="944" spans="1:7" s="6" customFormat="1" ht="19.5" customHeight="1">
      <c r="A944" s="10">
        <v>8</v>
      </c>
      <c r="B944" s="12">
        <f t="shared" si="30"/>
        <v>10</v>
      </c>
      <c r="C944" s="12" t="str">
        <f ca="1">IF(G944=$E$2+1,D934,INDIRECT(ADDRESS(4+MOD(IF(G944&lt;$E$2+1,G944,$E$2+$E$2+2-G944)-A944+2*$E$2+1,2*$E$2+1),3)))</f>
        <v>Player 3</v>
      </c>
      <c r="D944" s="10" t="str">
        <f ca="1" t="shared" si="29"/>
        <v>Player 11</v>
      </c>
      <c r="E944" s="10"/>
      <c r="F944" s="10"/>
      <c r="G944" s="6">
        <f>1+MOD(A944+D933-2,2*$E$2+1)</f>
        <v>18</v>
      </c>
    </row>
    <row r="945" spans="1:7" s="6" customFormat="1" ht="19.5" customHeight="1">
      <c r="A945" s="10">
        <v>9</v>
      </c>
      <c r="B945" s="12">
        <f t="shared" si="30"/>
        <v>9</v>
      </c>
      <c r="C945" s="12" t="str">
        <f ca="1">IF(G945=$E$2+1,D934,INDIRECT(ADDRESS(4+MOD(IF(G945&lt;$E$2+1,G945,$E$2+$E$2+2-G945)-A945+2*$E$2+1,2*$E$2+1),3)))</f>
        <v>Player 1</v>
      </c>
      <c r="D945" s="10" t="str">
        <f ca="1" t="shared" si="29"/>
        <v>Player 11</v>
      </c>
      <c r="E945" s="10"/>
      <c r="F945" s="10"/>
      <c r="G945" s="6">
        <f>1+MOD(A945+D933-2,2*$E$2+1)</f>
        <v>19</v>
      </c>
    </row>
    <row r="946" spans="1:7" s="6" customFormat="1" ht="19.5" customHeight="1">
      <c r="A946" s="10">
        <v>10</v>
      </c>
      <c r="B946" s="12">
        <f t="shared" si="30"/>
        <v>8</v>
      </c>
      <c r="C946" s="12" t="str">
        <f ca="1">IF(G946=$E$2+1,D934,INDIRECT(ADDRESS(4+MOD(IF(G946&lt;$E$2+1,G946,$E$2+$E$2+2-G946)-A946+2*$E$2+1,2*$E$2+1),3)))</f>
        <v>Player 26</v>
      </c>
      <c r="D946" s="10" t="str">
        <f ca="1" t="shared" si="29"/>
        <v>Player 11</v>
      </c>
      <c r="E946" s="10"/>
      <c r="F946" s="10"/>
      <c r="G946" s="6">
        <f>1+MOD(A946+D933-2,2*$E$2+1)</f>
        <v>20</v>
      </c>
    </row>
    <row r="947" spans="1:7" s="6" customFormat="1" ht="19.5" customHeight="1">
      <c r="A947" s="10">
        <v>11</v>
      </c>
      <c r="B947" s="12">
        <f t="shared" si="30"/>
        <v>7</v>
      </c>
      <c r="C947" s="12" t="str">
        <f ca="1">IF(G947=$E$2+1,D934,INDIRECT(ADDRESS(4+MOD(IF(G947&lt;$E$2+1,G947,$E$2+$E$2+2-G947)-A947+2*$E$2+1,2*$E$2+1),3)))</f>
        <v>Player 24</v>
      </c>
      <c r="D947" s="10" t="str">
        <f ca="1" t="shared" si="29"/>
        <v>Player 11</v>
      </c>
      <c r="E947" s="10"/>
      <c r="F947" s="10"/>
      <c r="G947" s="6">
        <f>1+MOD(A947+D933-2,2*$E$2+1)</f>
        <v>21</v>
      </c>
    </row>
    <row r="948" spans="1:7" s="6" customFormat="1" ht="19.5" customHeight="1">
      <c r="A948" s="10">
        <v>12</v>
      </c>
      <c r="B948" s="12">
        <f t="shared" si="30"/>
        <v>6</v>
      </c>
      <c r="C948" s="12" t="str">
        <f ca="1">IF(G948=$E$2+1,D934,INDIRECT(ADDRESS(4+MOD(IF(G948&lt;$E$2+1,G948,$E$2+$E$2+2-G948)-A948+2*$E$2+1,2*$E$2+1),3)))</f>
        <v>Player 22</v>
      </c>
      <c r="D948" s="10" t="str">
        <f ca="1" t="shared" si="29"/>
        <v>Player 11</v>
      </c>
      <c r="E948" s="10"/>
      <c r="F948" s="10"/>
      <c r="G948" s="6">
        <f>1+MOD(A948+D933-2,2*$E$2+1)</f>
        <v>22</v>
      </c>
    </row>
    <row r="949" spans="1:7" s="6" customFormat="1" ht="19.5" customHeight="1">
      <c r="A949" s="10">
        <v>13</v>
      </c>
      <c r="B949" s="12">
        <f t="shared" si="30"/>
        <v>5</v>
      </c>
      <c r="C949" s="12" t="str">
        <f ca="1">IF(G949=$E$2+1,D934,INDIRECT(ADDRESS(4+MOD(IF(G949&lt;$E$2+1,G949,$E$2+$E$2+2-G949)-A949+2*$E$2+1,2*$E$2+1),3)))</f>
        <v>Player 20</v>
      </c>
      <c r="D949" s="10" t="str">
        <f ca="1" t="shared" si="29"/>
        <v>Player 11</v>
      </c>
      <c r="E949" s="10"/>
      <c r="F949" s="10"/>
      <c r="G949" s="6">
        <f>1+MOD(A949+D933-2,2*$E$2+1)</f>
        <v>23</v>
      </c>
    </row>
    <row r="950" spans="1:7" s="6" customFormat="1" ht="19.5" customHeight="1">
      <c r="A950" s="10">
        <v>14</v>
      </c>
      <c r="B950" s="12">
        <f t="shared" si="30"/>
        <v>4</v>
      </c>
      <c r="C950" s="12" t="str">
        <f ca="1">IF(G950=$E$2+1,D934,INDIRECT(ADDRESS(4+MOD(IF(G950&lt;$E$2+1,G950,$E$2+$E$2+2-G950)-A950+2*$E$2+1,2*$E$2+1),3)))</f>
        <v>Player 18</v>
      </c>
      <c r="D950" s="10" t="str">
        <f ca="1" t="shared" si="29"/>
        <v>Player 11</v>
      </c>
      <c r="E950" s="10"/>
      <c r="F950" s="10"/>
      <c r="G950" s="6">
        <f>1+MOD(A950+D933-2,2*$E$2+1)</f>
        <v>24</v>
      </c>
    </row>
    <row r="951" spans="1:7" s="6" customFormat="1" ht="19.5" customHeight="1">
      <c r="A951" s="10">
        <v>15</v>
      </c>
      <c r="B951" s="12">
        <f t="shared" si="30"/>
        <v>3</v>
      </c>
      <c r="C951" s="12" t="str">
        <f ca="1">IF(G951=$E$2+1,D934,INDIRECT(ADDRESS(4+MOD(IF(G951&lt;$E$2+1,G951,$E$2+$E$2+2-G951)-A951+2*$E$2+1,2*$E$2+1),3)))</f>
        <v>Player 16</v>
      </c>
      <c r="D951" s="10" t="str">
        <f ca="1" t="shared" si="29"/>
        <v>Player 11</v>
      </c>
      <c r="E951" s="10"/>
      <c r="F951" s="10"/>
      <c r="G951" s="6">
        <f>1+MOD(A951+D933-2,2*$E$2+1)</f>
        <v>25</v>
      </c>
    </row>
    <row r="952" spans="1:7" s="6" customFormat="1" ht="19.5" customHeight="1">
      <c r="A952" s="10">
        <v>16</v>
      </c>
      <c r="B952" s="12">
        <f t="shared" si="30"/>
        <v>2</v>
      </c>
      <c r="C952" s="12" t="str">
        <f ca="1">IF(G952=$E$2+1,D934,INDIRECT(ADDRESS(4+MOD(IF(G952&lt;$E$2+1,G952,$E$2+$E$2+2-G952)-A952+2*$E$2+1,2*$E$2+1),3)))</f>
        <v>Player 14</v>
      </c>
      <c r="D952" s="10" t="str">
        <f ca="1" t="shared" si="29"/>
        <v>Player 11</v>
      </c>
      <c r="E952" s="10"/>
      <c r="F952" s="10"/>
      <c r="G952" s="6">
        <f>1+MOD(A952+D933-2,2*$E$2+1)</f>
        <v>26</v>
      </c>
    </row>
    <row r="953" spans="1:7" s="6" customFormat="1" ht="19.5" customHeight="1">
      <c r="A953" s="10">
        <v>17</v>
      </c>
      <c r="B953" s="12">
        <f t="shared" si="30"/>
        <v>1</v>
      </c>
      <c r="C953" s="12" t="str">
        <f ca="1">IF(G953=$E$2+1,D934,INDIRECT(ADDRESS(4+MOD(IF(G953&lt;$E$2+1,G953,$E$2+$E$2+2-G953)-A953+2*$E$2+1,2*$E$2+1),3)))</f>
        <v>Player 12</v>
      </c>
      <c r="D953" s="10" t="str">
        <f ca="1" t="shared" si="29"/>
        <v>Player 11</v>
      </c>
      <c r="E953" s="10"/>
      <c r="F953" s="10"/>
      <c r="G953" s="6">
        <f>1+MOD(A953+D933-2,2*$E$2+1)</f>
        <v>27</v>
      </c>
    </row>
    <row r="954" spans="1:7" s="6" customFormat="1" ht="19.5" customHeight="1">
      <c r="A954" s="10">
        <v>18</v>
      </c>
      <c r="B954" s="12">
        <f t="shared" si="30"/>
        <v>1</v>
      </c>
      <c r="C954" s="12" t="str">
        <f ca="1">IF(G954=$E$2+1,D934,INDIRECT(ADDRESS(4+MOD(IF(G954&lt;$E$2+1,G954,$E$2+$E$2+2-G954)-A954+2*$E$2+1,2*$E$2+1),3)))</f>
        <v>Player 11</v>
      </c>
      <c r="D954" s="10" t="str">
        <f ca="1" t="shared" si="29"/>
        <v>Player 10</v>
      </c>
      <c r="E954" s="10"/>
      <c r="F954" s="10"/>
      <c r="G954" s="6">
        <f>1+MOD(A954+D933-2,2*$E$2+1)</f>
        <v>1</v>
      </c>
    </row>
    <row r="955" spans="1:7" s="6" customFormat="1" ht="19.5" customHeight="1">
      <c r="A955" s="10">
        <v>19</v>
      </c>
      <c r="B955" s="12">
        <f t="shared" si="30"/>
        <v>2</v>
      </c>
      <c r="C955" s="12" t="str">
        <f ca="1">IF(G955=$E$2+1,D934,INDIRECT(ADDRESS(4+MOD(IF(G955&lt;$E$2+1,G955,$E$2+$E$2+2-G955)-A955+2*$E$2+1,2*$E$2+1),3)))</f>
        <v>Player 11</v>
      </c>
      <c r="D955" s="10" t="str">
        <f ca="1" t="shared" si="29"/>
        <v>Player 8</v>
      </c>
      <c r="E955" s="10"/>
      <c r="F955" s="10"/>
      <c r="G955" s="6">
        <f>1+MOD(A955+D933-2,2*$E$2+1)</f>
        <v>2</v>
      </c>
    </row>
    <row r="956" spans="1:7" s="6" customFormat="1" ht="19.5" customHeight="1">
      <c r="A956" s="10">
        <v>20</v>
      </c>
      <c r="B956" s="12">
        <f t="shared" si="30"/>
        <v>3</v>
      </c>
      <c r="C956" s="12" t="str">
        <f ca="1">IF(G956=$E$2+1,D934,INDIRECT(ADDRESS(4+MOD(IF(G956&lt;$E$2+1,G956,$E$2+$E$2+2-G956)-A956+2*$E$2+1,2*$E$2+1),3)))</f>
        <v>Player 11</v>
      </c>
      <c r="D956" s="10" t="str">
        <f ca="1" t="shared" si="29"/>
        <v>Player 6</v>
      </c>
      <c r="E956" s="10"/>
      <c r="F956" s="10"/>
      <c r="G956" s="6">
        <f>1+MOD(A956+D933-2,2*$E$2+1)</f>
        <v>3</v>
      </c>
    </row>
    <row r="957" spans="1:7" s="6" customFormat="1" ht="19.5" customHeight="1">
      <c r="A957" s="10">
        <v>21</v>
      </c>
      <c r="B957" s="12">
        <f t="shared" si="30"/>
        <v>4</v>
      </c>
      <c r="C957" s="12" t="str">
        <f ca="1">IF(G957=$E$2+1,D934,INDIRECT(ADDRESS(4+MOD(IF(G957&lt;$E$2+1,G957,$E$2+$E$2+2-G957)-A957+2*$E$2+1,2*$E$2+1),3)))</f>
        <v>Player 11</v>
      </c>
      <c r="D957" s="10" t="str">
        <f ca="1" t="shared" si="29"/>
        <v>Player 4</v>
      </c>
      <c r="E957" s="10"/>
      <c r="F957" s="10"/>
      <c r="G957" s="6">
        <f>1+MOD(A957+D933-2,2*$E$2+1)</f>
        <v>4</v>
      </c>
    </row>
    <row r="958" spans="1:7" s="6" customFormat="1" ht="19.5" customHeight="1">
      <c r="A958" s="10">
        <v>22</v>
      </c>
      <c r="B958" s="12">
        <f aca="true" t="shared" si="31" ref="B958:B963">IF(G958=$E$2+1,0,IF(G958&lt;$E$2+1,G958,$E$2+$E$2+2-G958))</f>
        <v>5</v>
      </c>
      <c r="C958" s="12" t="str">
        <f ca="1">IF(G958=$E$2+1,D934,INDIRECT(ADDRESS(4+MOD(IF(G958&lt;$E$2+1,G958,$E$2+$E$2+2-G958)-A958+2*$E$2+1,2*$E$2+1),3)))</f>
        <v>Player 11</v>
      </c>
      <c r="D958" s="10" t="str">
        <f ca="1" t="shared" si="29"/>
        <v>Player 2</v>
      </c>
      <c r="E958" s="10"/>
      <c r="F958" s="10"/>
      <c r="G958" s="6">
        <f>1+MOD(A958+D933-2,2*$E$2+1)</f>
        <v>5</v>
      </c>
    </row>
    <row r="959" spans="1:7" s="6" customFormat="1" ht="19.5" customHeight="1">
      <c r="A959" s="10">
        <v>23</v>
      </c>
      <c r="B959" s="12">
        <f t="shared" si="31"/>
        <v>6</v>
      </c>
      <c r="C959" s="12" t="str">
        <f ca="1">IF(G959=$E$2+1,D934,INDIRECT(ADDRESS(4+MOD(IF(G959&lt;$E$2+1,G959,$E$2+$E$2+2-G959)-A959+2*$E$2+1,2*$E$2+1),3)))</f>
        <v>Player 11</v>
      </c>
      <c r="D959" s="10" t="str">
        <f ca="1" t="shared" si="29"/>
        <v>Player 27 or Rest</v>
      </c>
      <c r="E959" s="10"/>
      <c r="F959" s="10"/>
      <c r="G959" s="6">
        <f>1+MOD(A959+D933-2,2*$E$2+1)</f>
        <v>6</v>
      </c>
    </row>
    <row r="960" spans="1:7" s="6" customFormat="1" ht="19.5" customHeight="1">
      <c r="A960" s="10">
        <v>24</v>
      </c>
      <c r="B960" s="12">
        <f t="shared" si="31"/>
        <v>7</v>
      </c>
      <c r="C960" s="12" t="str">
        <f ca="1">IF(G960=$E$2+1,D934,INDIRECT(ADDRESS(4+MOD(IF(G960&lt;$E$2+1,G960,$E$2+$E$2+2-G960)-A960+2*$E$2+1,2*$E$2+1),3)))</f>
        <v>Player 11</v>
      </c>
      <c r="D960" s="10" t="str">
        <f ca="1" t="shared" si="29"/>
        <v>Player 25</v>
      </c>
      <c r="E960" s="10"/>
      <c r="F960" s="10"/>
      <c r="G960" s="6">
        <f>1+MOD(A960+D933-2,2*$E$2+1)</f>
        <v>7</v>
      </c>
    </row>
    <row r="961" spans="1:7" s="6" customFormat="1" ht="19.5" customHeight="1">
      <c r="A961" s="10">
        <v>25</v>
      </c>
      <c r="B961" s="12">
        <f t="shared" si="31"/>
        <v>8</v>
      </c>
      <c r="C961" s="12" t="str">
        <f ca="1">IF(G961=$E$2+1,D934,INDIRECT(ADDRESS(4+MOD(IF(G961&lt;$E$2+1,G961,$E$2+$E$2+2-G961)-A961+2*$E$2+1,2*$E$2+1),3)))</f>
        <v>Player 11</v>
      </c>
      <c r="D961" s="10" t="str">
        <f ca="1" t="shared" si="29"/>
        <v>Player 23</v>
      </c>
      <c r="E961" s="10"/>
      <c r="F961" s="10"/>
      <c r="G961" s="6">
        <f>1+MOD(A961+D933-2,2*$E$2+1)</f>
        <v>8</v>
      </c>
    </row>
    <row r="962" spans="1:7" s="6" customFormat="1" ht="19.5" customHeight="1">
      <c r="A962" s="10">
        <v>26</v>
      </c>
      <c r="B962" s="12">
        <f t="shared" si="31"/>
        <v>9</v>
      </c>
      <c r="C962" s="12" t="str">
        <f ca="1">IF(G962=$E$2+1,D934,INDIRECT(ADDRESS(4+MOD(IF(G962&lt;$E$2+1,G962,$E$2+$E$2+2-G962)-A962+2*$E$2+1,2*$E$2+1),3)))</f>
        <v>Player 11</v>
      </c>
      <c r="D962" s="10" t="str">
        <f ca="1" t="shared" si="29"/>
        <v>Player 21</v>
      </c>
      <c r="E962" s="10"/>
      <c r="F962" s="10"/>
      <c r="G962" s="6">
        <f>1+MOD(A962+D933-2,2*$E$2+1)</f>
        <v>9</v>
      </c>
    </row>
    <row r="963" spans="1:7" s="6" customFormat="1" ht="19.5" customHeight="1">
      <c r="A963" s="10">
        <v>27</v>
      </c>
      <c r="B963" s="12">
        <f t="shared" si="31"/>
        <v>10</v>
      </c>
      <c r="C963" s="12" t="str">
        <f ca="1">IF(G963=$E$2+1,D934,INDIRECT(ADDRESS(4+MOD(IF(G963&lt;$E$2+1,G963,$E$2+$E$2+2-G963)-A963+2*$E$2+1,2*$E$2+1),3)))</f>
        <v>Player 11</v>
      </c>
      <c r="D963" s="10" t="str">
        <f ca="1" t="shared" si="29"/>
        <v>Player 19</v>
      </c>
      <c r="E963" s="10"/>
      <c r="F963" s="10"/>
      <c r="G963" s="6">
        <f>1+MOD(A963+D933-2,2*$E$2+1)</f>
        <v>10</v>
      </c>
    </row>
    <row r="964" s="6" customFormat="1" ht="19.5" customHeight="1">
      <c r="F964" s="7"/>
    </row>
    <row r="965" s="6" customFormat="1" ht="19.5" customHeight="1">
      <c r="F965" s="7"/>
    </row>
    <row r="966" s="6" customFormat="1" ht="19.5" customHeight="1">
      <c r="F966" s="7"/>
    </row>
    <row r="967" s="6" customFormat="1" ht="19.5" customHeight="1">
      <c r="F967" s="7"/>
    </row>
    <row r="968" spans="1:4" s="6" customFormat="1" ht="19.5" customHeight="1">
      <c r="A968" s="6" t="s">
        <v>40</v>
      </c>
      <c r="C968" s="8" t="s">
        <v>41</v>
      </c>
      <c r="D968" s="9">
        <v>12</v>
      </c>
    </row>
    <row r="969" spans="3:4" s="6" customFormat="1" ht="19.5" customHeight="1">
      <c r="C969" s="8" t="s">
        <v>42</v>
      </c>
      <c r="D969" s="9" t="str">
        <f ca="1">INDIRECT(ADDRESS(3+D968,3))</f>
        <v>Player 12</v>
      </c>
    </row>
    <row r="970" s="6" customFormat="1" ht="19.5" customHeight="1"/>
    <row r="971" spans="1:7" s="6" customFormat="1" ht="19.5" customHeight="1">
      <c r="A971" s="10" t="s">
        <v>45</v>
      </c>
      <c r="B971" s="17" t="s">
        <v>5</v>
      </c>
      <c r="C971" s="12" t="s">
        <v>11</v>
      </c>
      <c r="D971" s="10" t="s">
        <v>10</v>
      </c>
      <c r="E971" s="11" t="s">
        <v>3</v>
      </c>
      <c r="F971" s="10" t="s">
        <v>4</v>
      </c>
      <c r="G971" s="6" t="s">
        <v>43</v>
      </c>
    </row>
    <row r="972" spans="1:7" s="6" customFormat="1" ht="19.5" customHeight="1">
      <c r="A972" s="10">
        <v>1</v>
      </c>
      <c r="B972" s="12">
        <f>IF(G972=$E$2+1,0,IF(G972&lt;$E$2+1,G972,$E$2+$E$2+2-G972))</f>
        <v>12</v>
      </c>
      <c r="C972" s="12" t="str">
        <f ca="1">IF(G972=$E$2+1,D969,INDIRECT(ADDRESS(4+MOD(IF(G972&lt;$E$2+1,G972,$E$2+$E$2+2-G972)-A972+2*$E$2+1,2*$E$2+1),3)))</f>
        <v>Player 12</v>
      </c>
      <c r="D972" s="10" t="str">
        <f aca="true" ca="1" t="shared" si="32" ref="D972:D998">IF(G972=$E$2+1,$F$3,INDIRECT(ADDRESS(4+MOD(IF(G972&lt;$E$2+1,$E$2+$E$2+2-G972,G972)-A972+2*$E$2+1,2*$E$2+1),3)))</f>
        <v>Player 16</v>
      </c>
      <c r="E972" s="11"/>
      <c r="F972" s="10"/>
      <c r="G972" s="6">
        <f>1+MOD(A972+D968-2,2*$E$2+1)</f>
        <v>12</v>
      </c>
    </row>
    <row r="973" spans="1:7" s="6" customFormat="1" ht="19.5" customHeight="1">
      <c r="A973" s="10">
        <v>2</v>
      </c>
      <c r="B973" s="12">
        <f aca="true" t="shared" si="33" ref="B973:B992">IF(G973=$E$2+1,0,IF(G973&lt;$E$2+1,G973,$E$2+$E$2+2-G973))</f>
        <v>13</v>
      </c>
      <c r="C973" s="12" t="str">
        <f ca="1">IF(G973=$E$2+1,D969,INDIRECT(ADDRESS(4+MOD(IF(G973&lt;$E$2+1,G973,$E$2+$E$2+2-G973)-A973+2*$E$2+1,2*$E$2+1),3)))</f>
        <v>Player 12</v>
      </c>
      <c r="D973" s="10" t="str">
        <f ca="1" t="shared" si="32"/>
        <v>Player 14</v>
      </c>
      <c r="E973" s="11"/>
      <c r="F973" s="10"/>
      <c r="G973" s="6">
        <f>1+MOD(A973+D968-2,2*$E$2+1)</f>
        <v>13</v>
      </c>
    </row>
    <row r="974" spans="1:7" s="6" customFormat="1" ht="19.5" customHeight="1">
      <c r="A974" s="10">
        <v>3</v>
      </c>
      <c r="B974" s="12">
        <f t="shared" si="33"/>
        <v>0</v>
      </c>
      <c r="C974" s="12" t="str">
        <f ca="1">IF(G974=$E$2+1,D969,INDIRECT(ADDRESS(4+MOD(IF(G974&lt;$E$2+1,G974,$E$2+$E$2+2-G974)-A974+2*$E$2+1,2*$E$2+1),3)))</f>
        <v>Player 12</v>
      </c>
      <c r="D974" s="10" t="str">
        <f ca="1" t="shared" si="32"/>
        <v>Rest</v>
      </c>
      <c r="E974" s="10"/>
      <c r="F974" s="10"/>
      <c r="G974" s="6">
        <f>1+MOD(A974+D968-2,2*$E$2+1)</f>
        <v>14</v>
      </c>
    </row>
    <row r="975" spans="1:7" s="6" customFormat="1" ht="19.5" customHeight="1">
      <c r="A975" s="10">
        <v>4</v>
      </c>
      <c r="B975" s="12">
        <f t="shared" si="33"/>
        <v>13</v>
      </c>
      <c r="C975" s="12" t="str">
        <f ca="1">IF(G975=$E$2+1,D969,INDIRECT(ADDRESS(4+MOD(IF(G975&lt;$E$2+1,G975,$E$2+$E$2+2-G975)-A975+2*$E$2+1,2*$E$2+1),3)))</f>
        <v>Player 10</v>
      </c>
      <c r="D975" s="10" t="str">
        <f ca="1" t="shared" si="32"/>
        <v>Player 12</v>
      </c>
      <c r="E975" s="10"/>
      <c r="F975" s="10"/>
      <c r="G975" s="6">
        <f>1+MOD(A975+D968-2,2*$E$2+1)</f>
        <v>15</v>
      </c>
    </row>
    <row r="976" spans="1:7" s="6" customFormat="1" ht="19.5" customHeight="1">
      <c r="A976" s="10">
        <v>5</v>
      </c>
      <c r="B976" s="12">
        <f t="shared" si="33"/>
        <v>12</v>
      </c>
      <c r="C976" s="12" t="str">
        <f ca="1">IF(G976=$E$2+1,D969,INDIRECT(ADDRESS(4+MOD(IF(G976&lt;$E$2+1,G976,$E$2+$E$2+2-G976)-A976+2*$E$2+1,2*$E$2+1),3)))</f>
        <v>Player 8</v>
      </c>
      <c r="D976" s="10" t="str">
        <f ca="1" t="shared" si="32"/>
        <v>Player 12</v>
      </c>
      <c r="E976" s="10"/>
      <c r="F976" s="10"/>
      <c r="G976" s="6">
        <f>1+MOD(A976+D968-2,2*$E$2+1)</f>
        <v>16</v>
      </c>
    </row>
    <row r="977" spans="1:7" s="6" customFormat="1" ht="19.5" customHeight="1">
      <c r="A977" s="10">
        <v>6</v>
      </c>
      <c r="B977" s="12">
        <f t="shared" si="33"/>
        <v>11</v>
      </c>
      <c r="C977" s="12" t="str">
        <f ca="1">IF(G977=$E$2+1,D969,INDIRECT(ADDRESS(4+MOD(IF(G977&lt;$E$2+1,G977,$E$2+$E$2+2-G977)-A977+2*$E$2+1,2*$E$2+1),3)))</f>
        <v>Player 6</v>
      </c>
      <c r="D977" s="10" t="str">
        <f ca="1" t="shared" si="32"/>
        <v>Player 12</v>
      </c>
      <c r="E977" s="10"/>
      <c r="F977" s="10"/>
      <c r="G977" s="6">
        <f>1+MOD(A977+D968-2,2*$E$2+1)</f>
        <v>17</v>
      </c>
    </row>
    <row r="978" spans="1:7" s="6" customFormat="1" ht="19.5" customHeight="1">
      <c r="A978" s="10">
        <v>7</v>
      </c>
      <c r="B978" s="12">
        <f t="shared" si="33"/>
        <v>10</v>
      </c>
      <c r="C978" s="12" t="str">
        <f ca="1">IF(G978=$E$2+1,D969,INDIRECT(ADDRESS(4+MOD(IF(G978&lt;$E$2+1,G978,$E$2+$E$2+2-G978)-A978+2*$E$2+1,2*$E$2+1),3)))</f>
        <v>Player 4</v>
      </c>
      <c r="D978" s="10" t="str">
        <f ca="1" t="shared" si="32"/>
        <v>Player 12</v>
      </c>
      <c r="E978" s="10"/>
      <c r="F978" s="10"/>
      <c r="G978" s="6">
        <f>1+MOD(A978+D968-2,2*$E$2+1)</f>
        <v>18</v>
      </c>
    </row>
    <row r="979" spans="1:7" s="6" customFormat="1" ht="19.5" customHeight="1">
      <c r="A979" s="10">
        <v>8</v>
      </c>
      <c r="B979" s="12">
        <f t="shared" si="33"/>
        <v>9</v>
      </c>
      <c r="C979" s="12" t="str">
        <f ca="1">IF(G979=$E$2+1,D969,INDIRECT(ADDRESS(4+MOD(IF(G979&lt;$E$2+1,G979,$E$2+$E$2+2-G979)-A979+2*$E$2+1,2*$E$2+1),3)))</f>
        <v>Player 2</v>
      </c>
      <c r="D979" s="10" t="str">
        <f ca="1" t="shared" si="32"/>
        <v>Player 12</v>
      </c>
      <c r="E979" s="10"/>
      <c r="F979" s="10"/>
      <c r="G979" s="6">
        <f>1+MOD(A979+D968-2,2*$E$2+1)</f>
        <v>19</v>
      </c>
    </row>
    <row r="980" spans="1:7" s="6" customFormat="1" ht="19.5" customHeight="1">
      <c r="A980" s="10">
        <v>9</v>
      </c>
      <c r="B980" s="12">
        <f t="shared" si="33"/>
        <v>8</v>
      </c>
      <c r="C980" s="12" t="str">
        <f ca="1">IF(G980=$E$2+1,D969,INDIRECT(ADDRESS(4+MOD(IF(G980&lt;$E$2+1,G980,$E$2+$E$2+2-G980)-A980+2*$E$2+1,2*$E$2+1),3)))</f>
        <v>Player 27 or Rest</v>
      </c>
      <c r="D980" s="10" t="str">
        <f ca="1" t="shared" si="32"/>
        <v>Player 12</v>
      </c>
      <c r="E980" s="10"/>
      <c r="F980" s="10"/>
      <c r="G980" s="6">
        <f>1+MOD(A980+D968-2,2*$E$2+1)</f>
        <v>20</v>
      </c>
    </row>
    <row r="981" spans="1:7" s="6" customFormat="1" ht="19.5" customHeight="1">
      <c r="A981" s="10">
        <v>10</v>
      </c>
      <c r="B981" s="12">
        <f t="shared" si="33"/>
        <v>7</v>
      </c>
      <c r="C981" s="12" t="str">
        <f ca="1">IF(G981=$E$2+1,D969,INDIRECT(ADDRESS(4+MOD(IF(G981&lt;$E$2+1,G981,$E$2+$E$2+2-G981)-A981+2*$E$2+1,2*$E$2+1),3)))</f>
        <v>Player 25</v>
      </c>
      <c r="D981" s="10" t="str">
        <f ca="1" t="shared" si="32"/>
        <v>Player 12</v>
      </c>
      <c r="E981" s="10"/>
      <c r="F981" s="10"/>
      <c r="G981" s="6">
        <f>1+MOD(A981+D968-2,2*$E$2+1)</f>
        <v>21</v>
      </c>
    </row>
    <row r="982" spans="1:7" s="6" customFormat="1" ht="19.5" customHeight="1">
      <c r="A982" s="10">
        <v>11</v>
      </c>
      <c r="B982" s="12">
        <f t="shared" si="33"/>
        <v>6</v>
      </c>
      <c r="C982" s="12" t="str">
        <f ca="1">IF(G982=$E$2+1,D969,INDIRECT(ADDRESS(4+MOD(IF(G982&lt;$E$2+1,G982,$E$2+$E$2+2-G982)-A982+2*$E$2+1,2*$E$2+1),3)))</f>
        <v>Player 23</v>
      </c>
      <c r="D982" s="10" t="str">
        <f ca="1" t="shared" si="32"/>
        <v>Player 12</v>
      </c>
      <c r="E982" s="10"/>
      <c r="F982" s="10"/>
      <c r="G982" s="6">
        <f>1+MOD(A982+D968-2,2*$E$2+1)</f>
        <v>22</v>
      </c>
    </row>
    <row r="983" spans="1:7" s="6" customFormat="1" ht="19.5" customHeight="1">
      <c r="A983" s="10">
        <v>12</v>
      </c>
      <c r="B983" s="12">
        <f t="shared" si="33"/>
        <v>5</v>
      </c>
      <c r="C983" s="12" t="str">
        <f ca="1">IF(G983=$E$2+1,D969,INDIRECT(ADDRESS(4+MOD(IF(G983&lt;$E$2+1,G983,$E$2+$E$2+2-G983)-A983+2*$E$2+1,2*$E$2+1),3)))</f>
        <v>Player 21</v>
      </c>
      <c r="D983" s="10" t="str">
        <f ca="1" t="shared" si="32"/>
        <v>Player 12</v>
      </c>
      <c r="E983" s="10"/>
      <c r="F983" s="10"/>
      <c r="G983" s="6">
        <f>1+MOD(A983+D968-2,2*$E$2+1)</f>
        <v>23</v>
      </c>
    </row>
    <row r="984" spans="1:7" s="6" customFormat="1" ht="19.5" customHeight="1">
      <c r="A984" s="10">
        <v>13</v>
      </c>
      <c r="B984" s="12">
        <f t="shared" si="33"/>
        <v>4</v>
      </c>
      <c r="C984" s="12" t="str">
        <f ca="1">IF(G984=$E$2+1,D969,INDIRECT(ADDRESS(4+MOD(IF(G984&lt;$E$2+1,G984,$E$2+$E$2+2-G984)-A984+2*$E$2+1,2*$E$2+1),3)))</f>
        <v>Player 19</v>
      </c>
      <c r="D984" s="10" t="str">
        <f ca="1" t="shared" si="32"/>
        <v>Player 12</v>
      </c>
      <c r="E984" s="10"/>
      <c r="F984" s="10"/>
      <c r="G984" s="6">
        <f>1+MOD(A984+D968-2,2*$E$2+1)</f>
        <v>24</v>
      </c>
    </row>
    <row r="985" spans="1:7" s="6" customFormat="1" ht="19.5" customHeight="1">
      <c r="A985" s="10">
        <v>14</v>
      </c>
      <c r="B985" s="12">
        <f t="shared" si="33"/>
        <v>3</v>
      </c>
      <c r="C985" s="12" t="str">
        <f ca="1">IF(G985=$E$2+1,D969,INDIRECT(ADDRESS(4+MOD(IF(G985&lt;$E$2+1,G985,$E$2+$E$2+2-G985)-A985+2*$E$2+1,2*$E$2+1),3)))</f>
        <v>Player 17</v>
      </c>
      <c r="D985" s="10" t="str">
        <f ca="1" t="shared" si="32"/>
        <v>Player 12</v>
      </c>
      <c r="E985" s="10"/>
      <c r="F985" s="10"/>
      <c r="G985" s="6">
        <f>1+MOD(A985+D968-2,2*$E$2+1)</f>
        <v>25</v>
      </c>
    </row>
    <row r="986" spans="1:7" s="6" customFormat="1" ht="19.5" customHeight="1">
      <c r="A986" s="10">
        <v>15</v>
      </c>
      <c r="B986" s="12">
        <f t="shared" si="33"/>
        <v>2</v>
      </c>
      <c r="C986" s="12" t="str">
        <f ca="1">IF(G986=$E$2+1,D969,INDIRECT(ADDRESS(4+MOD(IF(G986&lt;$E$2+1,G986,$E$2+$E$2+2-G986)-A986+2*$E$2+1,2*$E$2+1),3)))</f>
        <v>Player 15</v>
      </c>
      <c r="D986" s="10" t="str">
        <f ca="1" t="shared" si="32"/>
        <v>Player 12</v>
      </c>
      <c r="E986" s="10"/>
      <c r="F986" s="10"/>
      <c r="G986" s="6">
        <f>1+MOD(A986+D968-2,2*$E$2+1)</f>
        <v>26</v>
      </c>
    </row>
    <row r="987" spans="1:7" s="6" customFormat="1" ht="19.5" customHeight="1">
      <c r="A987" s="10">
        <v>16</v>
      </c>
      <c r="B987" s="12">
        <f t="shared" si="33"/>
        <v>1</v>
      </c>
      <c r="C987" s="12" t="str">
        <f ca="1">IF(G987=$E$2+1,D969,INDIRECT(ADDRESS(4+MOD(IF(G987&lt;$E$2+1,G987,$E$2+$E$2+2-G987)-A987+2*$E$2+1,2*$E$2+1),3)))</f>
        <v>Player 13</v>
      </c>
      <c r="D987" s="10" t="str">
        <f ca="1" t="shared" si="32"/>
        <v>Player 12</v>
      </c>
      <c r="E987" s="10"/>
      <c r="F987" s="10"/>
      <c r="G987" s="6">
        <f>1+MOD(A987+D968-2,2*$E$2+1)</f>
        <v>27</v>
      </c>
    </row>
    <row r="988" spans="1:7" s="6" customFormat="1" ht="19.5" customHeight="1">
      <c r="A988" s="10">
        <v>17</v>
      </c>
      <c r="B988" s="12">
        <f t="shared" si="33"/>
        <v>1</v>
      </c>
      <c r="C988" s="12" t="str">
        <f ca="1">IF(G988=$E$2+1,D969,INDIRECT(ADDRESS(4+MOD(IF(G988&lt;$E$2+1,G988,$E$2+$E$2+2-G988)-A988+2*$E$2+1,2*$E$2+1),3)))</f>
        <v>Player 12</v>
      </c>
      <c r="D988" s="10" t="str">
        <f ca="1" t="shared" si="32"/>
        <v>Player 11</v>
      </c>
      <c r="E988" s="10"/>
      <c r="F988" s="10"/>
      <c r="G988" s="6">
        <f>1+MOD(A988+D968-2,2*$E$2+1)</f>
        <v>1</v>
      </c>
    </row>
    <row r="989" spans="1:7" s="6" customFormat="1" ht="19.5" customHeight="1">
      <c r="A989" s="10">
        <v>18</v>
      </c>
      <c r="B989" s="12">
        <f t="shared" si="33"/>
        <v>2</v>
      </c>
      <c r="C989" s="12" t="str">
        <f ca="1">IF(G989=$E$2+1,D969,INDIRECT(ADDRESS(4+MOD(IF(G989&lt;$E$2+1,G989,$E$2+$E$2+2-G989)-A989+2*$E$2+1,2*$E$2+1),3)))</f>
        <v>Player 12</v>
      </c>
      <c r="D989" s="10" t="str">
        <f ca="1" t="shared" si="32"/>
        <v>Player 9</v>
      </c>
      <c r="E989" s="10"/>
      <c r="F989" s="10"/>
      <c r="G989" s="6">
        <f>1+MOD(A989+D968-2,2*$E$2+1)</f>
        <v>2</v>
      </c>
    </row>
    <row r="990" spans="1:7" s="6" customFormat="1" ht="19.5" customHeight="1">
      <c r="A990" s="10">
        <v>19</v>
      </c>
      <c r="B990" s="12">
        <f t="shared" si="33"/>
        <v>3</v>
      </c>
      <c r="C990" s="12" t="str">
        <f ca="1">IF(G990=$E$2+1,D969,INDIRECT(ADDRESS(4+MOD(IF(G990&lt;$E$2+1,G990,$E$2+$E$2+2-G990)-A990+2*$E$2+1,2*$E$2+1),3)))</f>
        <v>Player 12</v>
      </c>
      <c r="D990" s="10" t="str">
        <f ca="1" t="shared" si="32"/>
        <v>Player 7</v>
      </c>
      <c r="E990" s="10"/>
      <c r="F990" s="10"/>
      <c r="G990" s="6">
        <f>1+MOD(A990+D968-2,2*$E$2+1)</f>
        <v>3</v>
      </c>
    </row>
    <row r="991" spans="1:7" s="6" customFormat="1" ht="19.5" customHeight="1">
      <c r="A991" s="10">
        <v>20</v>
      </c>
      <c r="B991" s="12">
        <f t="shared" si="33"/>
        <v>4</v>
      </c>
      <c r="C991" s="12" t="str">
        <f ca="1">IF(G991=$E$2+1,D969,INDIRECT(ADDRESS(4+MOD(IF(G991&lt;$E$2+1,G991,$E$2+$E$2+2-G991)-A991+2*$E$2+1,2*$E$2+1),3)))</f>
        <v>Player 12</v>
      </c>
      <c r="D991" s="10" t="str">
        <f ca="1" t="shared" si="32"/>
        <v>Player 5</v>
      </c>
      <c r="E991" s="10"/>
      <c r="F991" s="10"/>
      <c r="G991" s="6">
        <f>1+MOD(A991+D968-2,2*$E$2+1)</f>
        <v>4</v>
      </c>
    </row>
    <row r="992" spans="1:7" s="6" customFormat="1" ht="19.5" customHeight="1">
      <c r="A992" s="10">
        <v>21</v>
      </c>
      <c r="B992" s="12">
        <f t="shared" si="33"/>
        <v>5</v>
      </c>
      <c r="C992" s="12" t="str">
        <f ca="1">IF(G992=$E$2+1,D969,INDIRECT(ADDRESS(4+MOD(IF(G992&lt;$E$2+1,G992,$E$2+$E$2+2-G992)-A992+2*$E$2+1,2*$E$2+1),3)))</f>
        <v>Player 12</v>
      </c>
      <c r="D992" s="10" t="str">
        <f ca="1" t="shared" si="32"/>
        <v>Player 3</v>
      </c>
      <c r="E992" s="10"/>
      <c r="F992" s="10"/>
      <c r="G992" s="6">
        <f>1+MOD(A992+D968-2,2*$E$2+1)</f>
        <v>5</v>
      </c>
    </row>
    <row r="993" spans="1:7" s="6" customFormat="1" ht="19.5" customHeight="1">
      <c r="A993" s="10">
        <v>22</v>
      </c>
      <c r="B993" s="12">
        <f aca="true" t="shared" si="34" ref="B993:B998">IF(G993=$E$2+1,0,IF(G993&lt;$E$2+1,G993,$E$2+$E$2+2-G993))</f>
        <v>6</v>
      </c>
      <c r="C993" s="12" t="str">
        <f ca="1">IF(G993=$E$2+1,D969,INDIRECT(ADDRESS(4+MOD(IF(G993&lt;$E$2+1,G993,$E$2+$E$2+2-G993)-A993+2*$E$2+1,2*$E$2+1),3)))</f>
        <v>Player 12</v>
      </c>
      <c r="D993" s="10" t="str">
        <f ca="1" t="shared" si="32"/>
        <v>Player 1</v>
      </c>
      <c r="E993" s="10"/>
      <c r="F993" s="10"/>
      <c r="G993" s="6">
        <f>1+MOD(A993+D968-2,2*$E$2+1)</f>
        <v>6</v>
      </c>
    </row>
    <row r="994" spans="1:7" s="6" customFormat="1" ht="19.5" customHeight="1">
      <c r="A994" s="10">
        <v>23</v>
      </c>
      <c r="B994" s="12">
        <f t="shared" si="34"/>
        <v>7</v>
      </c>
      <c r="C994" s="12" t="str">
        <f ca="1">IF(G994=$E$2+1,D969,INDIRECT(ADDRESS(4+MOD(IF(G994&lt;$E$2+1,G994,$E$2+$E$2+2-G994)-A994+2*$E$2+1,2*$E$2+1),3)))</f>
        <v>Player 12</v>
      </c>
      <c r="D994" s="10" t="str">
        <f ca="1" t="shared" si="32"/>
        <v>Player 26</v>
      </c>
      <c r="E994" s="10"/>
      <c r="F994" s="10"/>
      <c r="G994" s="6">
        <f>1+MOD(A994+D968-2,2*$E$2+1)</f>
        <v>7</v>
      </c>
    </row>
    <row r="995" spans="1:7" s="6" customFormat="1" ht="19.5" customHeight="1">
      <c r="A995" s="10">
        <v>24</v>
      </c>
      <c r="B995" s="12">
        <f t="shared" si="34"/>
        <v>8</v>
      </c>
      <c r="C995" s="12" t="str">
        <f ca="1">IF(G995=$E$2+1,D969,INDIRECT(ADDRESS(4+MOD(IF(G995&lt;$E$2+1,G995,$E$2+$E$2+2-G995)-A995+2*$E$2+1,2*$E$2+1),3)))</f>
        <v>Player 12</v>
      </c>
      <c r="D995" s="10" t="str">
        <f ca="1" t="shared" si="32"/>
        <v>Player 24</v>
      </c>
      <c r="E995" s="10"/>
      <c r="F995" s="10"/>
      <c r="G995" s="6">
        <f>1+MOD(A995+D968-2,2*$E$2+1)</f>
        <v>8</v>
      </c>
    </row>
    <row r="996" spans="1:7" s="6" customFormat="1" ht="19.5" customHeight="1">
      <c r="A996" s="10">
        <v>25</v>
      </c>
      <c r="B996" s="12">
        <f t="shared" si="34"/>
        <v>9</v>
      </c>
      <c r="C996" s="12" t="str">
        <f ca="1">IF(G996=$E$2+1,D969,INDIRECT(ADDRESS(4+MOD(IF(G996&lt;$E$2+1,G996,$E$2+$E$2+2-G996)-A996+2*$E$2+1,2*$E$2+1),3)))</f>
        <v>Player 12</v>
      </c>
      <c r="D996" s="10" t="str">
        <f ca="1" t="shared" si="32"/>
        <v>Player 22</v>
      </c>
      <c r="E996" s="10"/>
      <c r="F996" s="10"/>
      <c r="G996" s="6">
        <f>1+MOD(A996+D968-2,2*$E$2+1)</f>
        <v>9</v>
      </c>
    </row>
    <row r="997" spans="1:7" s="6" customFormat="1" ht="19.5" customHeight="1">
      <c r="A997" s="10">
        <v>26</v>
      </c>
      <c r="B997" s="12">
        <f t="shared" si="34"/>
        <v>10</v>
      </c>
      <c r="C997" s="12" t="str">
        <f ca="1">IF(G997=$E$2+1,D969,INDIRECT(ADDRESS(4+MOD(IF(G997&lt;$E$2+1,G997,$E$2+$E$2+2-G997)-A997+2*$E$2+1,2*$E$2+1),3)))</f>
        <v>Player 12</v>
      </c>
      <c r="D997" s="10" t="str">
        <f ca="1" t="shared" si="32"/>
        <v>Player 20</v>
      </c>
      <c r="E997" s="10"/>
      <c r="F997" s="10"/>
      <c r="G997" s="6">
        <f>1+MOD(A997+D968-2,2*$E$2+1)</f>
        <v>10</v>
      </c>
    </row>
    <row r="998" spans="1:7" s="6" customFormat="1" ht="19.5" customHeight="1">
      <c r="A998" s="10">
        <v>27</v>
      </c>
      <c r="B998" s="12">
        <f t="shared" si="34"/>
        <v>11</v>
      </c>
      <c r="C998" s="12" t="str">
        <f ca="1">IF(G998=$E$2+1,D969,INDIRECT(ADDRESS(4+MOD(IF(G998&lt;$E$2+1,G998,$E$2+$E$2+2-G998)-A998+2*$E$2+1,2*$E$2+1),3)))</f>
        <v>Player 12</v>
      </c>
      <c r="D998" s="10" t="str">
        <f ca="1" t="shared" si="32"/>
        <v>Player 18</v>
      </c>
      <c r="E998" s="10"/>
      <c r="F998" s="10"/>
      <c r="G998" s="6">
        <f>1+MOD(A998+D968-2,2*$E$2+1)</f>
        <v>11</v>
      </c>
    </row>
    <row r="999" s="6" customFormat="1" ht="19.5" customHeight="1">
      <c r="F999" s="7"/>
    </row>
    <row r="1000" s="6" customFormat="1" ht="19.5" customHeight="1">
      <c r="F1000" s="7"/>
    </row>
    <row r="1001" s="6" customFormat="1" ht="19.5" customHeight="1">
      <c r="F1001" s="7"/>
    </row>
    <row r="1002" s="6" customFormat="1" ht="19.5" customHeight="1">
      <c r="F1002" s="7"/>
    </row>
    <row r="1003" spans="1:4" s="6" customFormat="1" ht="19.5" customHeight="1">
      <c r="A1003" s="6" t="s">
        <v>40</v>
      </c>
      <c r="C1003" s="8" t="s">
        <v>41</v>
      </c>
      <c r="D1003" s="9">
        <v>13</v>
      </c>
    </row>
    <row r="1004" spans="3:4" s="6" customFormat="1" ht="19.5" customHeight="1">
      <c r="C1004" s="8" t="s">
        <v>42</v>
      </c>
      <c r="D1004" s="9" t="str">
        <f ca="1">INDIRECT(ADDRESS(3+D1003,3))</f>
        <v>Player 13</v>
      </c>
    </row>
    <row r="1005" s="6" customFormat="1" ht="19.5" customHeight="1"/>
    <row r="1006" spans="1:7" s="6" customFormat="1" ht="19.5" customHeight="1">
      <c r="A1006" s="10" t="s">
        <v>45</v>
      </c>
      <c r="B1006" s="17" t="s">
        <v>5</v>
      </c>
      <c r="C1006" s="12" t="s">
        <v>11</v>
      </c>
      <c r="D1006" s="10" t="s">
        <v>10</v>
      </c>
      <c r="E1006" s="11" t="s">
        <v>3</v>
      </c>
      <c r="F1006" s="10" t="s">
        <v>4</v>
      </c>
      <c r="G1006" s="6" t="s">
        <v>43</v>
      </c>
    </row>
    <row r="1007" spans="1:7" s="6" customFormat="1" ht="19.5" customHeight="1">
      <c r="A1007" s="10">
        <v>1</v>
      </c>
      <c r="B1007" s="12">
        <f>IF(G1007=$E$2+1,0,IF(G1007&lt;$E$2+1,G1007,$E$2+$E$2+2-G1007))</f>
        <v>13</v>
      </c>
      <c r="C1007" s="12" t="str">
        <f ca="1">IF(G1007=$E$2+1,D1004,INDIRECT(ADDRESS(4+MOD(IF(G1007&lt;$E$2+1,G1007,$E$2+$E$2+2-G1007)-A1007+2*$E$2+1,2*$E$2+1),3)))</f>
        <v>Player 13</v>
      </c>
      <c r="D1007" s="10" t="str">
        <f aca="true" ca="1" t="shared" si="35" ref="D1007:D1033">IF(G1007=$E$2+1,$F$3,INDIRECT(ADDRESS(4+MOD(IF(G1007&lt;$E$2+1,$E$2+$E$2+2-G1007,G1007)-A1007+2*$E$2+1,2*$E$2+1),3)))</f>
        <v>Player 15</v>
      </c>
      <c r="E1007" s="11"/>
      <c r="F1007" s="10"/>
      <c r="G1007" s="6">
        <f>1+MOD(A1007+D1003-2,2*$E$2+1)</f>
        <v>13</v>
      </c>
    </row>
    <row r="1008" spans="1:7" s="6" customFormat="1" ht="19.5" customHeight="1">
      <c r="A1008" s="10">
        <v>2</v>
      </c>
      <c r="B1008" s="12">
        <f aca="true" t="shared" si="36" ref="B1008:B1027">IF(G1008=$E$2+1,0,IF(G1008&lt;$E$2+1,G1008,$E$2+$E$2+2-G1008))</f>
        <v>0</v>
      </c>
      <c r="C1008" s="12" t="str">
        <f ca="1">IF(G1008=$E$2+1,D1004,INDIRECT(ADDRESS(4+MOD(IF(G1008&lt;$E$2+1,G1008,$E$2+$E$2+2-G1008)-A1008+2*$E$2+1,2*$E$2+1),3)))</f>
        <v>Player 13</v>
      </c>
      <c r="D1008" s="10" t="str">
        <f ca="1" t="shared" si="35"/>
        <v>Rest</v>
      </c>
      <c r="E1008" s="11"/>
      <c r="F1008" s="10"/>
      <c r="G1008" s="6">
        <f>1+MOD(A1008+D1003-2,2*$E$2+1)</f>
        <v>14</v>
      </c>
    </row>
    <row r="1009" spans="1:7" s="6" customFormat="1" ht="19.5" customHeight="1">
      <c r="A1009" s="10">
        <v>3</v>
      </c>
      <c r="B1009" s="12">
        <f t="shared" si="36"/>
        <v>13</v>
      </c>
      <c r="C1009" s="12" t="str">
        <f ca="1">IF(G1009=$E$2+1,D1004,INDIRECT(ADDRESS(4+MOD(IF(G1009&lt;$E$2+1,G1009,$E$2+$E$2+2-G1009)-A1009+2*$E$2+1,2*$E$2+1),3)))</f>
        <v>Player 11</v>
      </c>
      <c r="D1009" s="10" t="str">
        <f ca="1" t="shared" si="35"/>
        <v>Player 13</v>
      </c>
      <c r="E1009" s="10"/>
      <c r="F1009" s="10"/>
      <c r="G1009" s="6">
        <f>1+MOD(A1009+D1003-2,2*$E$2+1)</f>
        <v>15</v>
      </c>
    </row>
    <row r="1010" spans="1:7" s="6" customFormat="1" ht="19.5" customHeight="1">
      <c r="A1010" s="10">
        <v>4</v>
      </c>
      <c r="B1010" s="12">
        <f t="shared" si="36"/>
        <v>12</v>
      </c>
      <c r="C1010" s="12" t="str">
        <f ca="1">IF(G1010=$E$2+1,D1004,INDIRECT(ADDRESS(4+MOD(IF(G1010&lt;$E$2+1,G1010,$E$2+$E$2+2-G1010)-A1010+2*$E$2+1,2*$E$2+1),3)))</f>
        <v>Player 9</v>
      </c>
      <c r="D1010" s="10" t="str">
        <f ca="1" t="shared" si="35"/>
        <v>Player 13</v>
      </c>
      <c r="E1010" s="10"/>
      <c r="F1010" s="10"/>
      <c r="G1010" s="6">
        <f>1+MOD(A1010+D1003-2,2*$E$2+1)</f>
        <v>16</v>
      </c>
    </row>
    <row r="1011" spans="1:7" s="6" customFormat="1" ht="19.5" customHeight="1">
      <c r="A1011" s="10">
        <v>5</v>
      </c>
      <c r="B1011" s="12">
        <f t="shared" si="36"/>
        <v>11</v>
      </c>
      <c r="C1011" s="12" t="str">
        <f ca="1">IF(G1011=$E$2+1,D1004,INDIRECT(ADDRESS(4+MOD(IF(G1011&lt;$E$2+1,G1011,$E$2+$E$2+2-G1011)-A1011+2*$E$2+1,2*$E$2+1),3)))</f>
        <v>Player 7</v>
      </c>
      <c r="D1011" s="10" t="str">
        <f ca="1" t="shared" si="35"/>
        <v>Player 13</v>
      </c>
      <c r="E1011" s="10"/>
      <c r="F1011" s="10"/>
      <c r="G1011" s="6">
        <f>1+MOD(A1011+D1003-2,2*$E$2+1)</f>
        <v>17</v>
      </c>
    </row>
    <row r="1012" spans="1:7" s="6" customFormat="1" ht="19.5" customHeight="1">
      <c r="A1012" s="10">
        <v>6</v>
      </c>
      <c r="B1012" s="12">
        <f t="shared" si="36"/>
        <v>10</v>
      </c>
      <c r="C1012" s="12" t="str">
        <f ca="1">IF(G1012=$E$2+1,D1004,INDIRECT(ADDRESS(4+MOD(IF(G1012&lt;$E$2+1,G1012,$E$2+$E$2+2-G1012)-A1012+2*$E$2+1,2*$E$2+1),3)))</f>
        <v>Player 5</v>
      </c>
      <c r="D1012" s="10" t="str">
        <f ca="1" t="shared" si="35"/>
        <v>Player 13</v>
      </c>
      <c r="E1012" s="10"/>
      <c r="F1012" s="10"/>
      <c r="G1012" s="6">
        <f>1+MOD(A1012+D1003-2,2*$E$2+1)</f>
        <v>18</v>
      </c>
    </row>
    <row r="1013" spans="1:7" s="6" customFormat="1" ht="19.5" customHeight="1">
      <c r="A1013" s="10">
        <v>7</v>
      </c>
      <c r="B1013" s="12">
        <f t="shared" si="36"/>
        <v>9</v>
      </c>
      <c r="C1013" s="12" t="str">
        <f ca="1">IF(G1013=$E$2+1,D1004,INDIRECT(ADDRESS(4+MOD(IF(G1013&lt;$E$2+1,G1013,$E$2+$E$2+2-G1013)-A1013+2*$E$2+1,2*$E$2+1),3)))</f>
        <v>Player 3</v>
      </c>
      <c r="D1013" s="10" t="str">
        <f ca="1" t="shared" si="35"/>
        <v>Player 13</v>
      </c>
      <c r="E1013" s="10"/>
      <c r="F1013" s="10"/>
      <c r="G1013" s="6">
        <f>1+MOD(A1013+D1003-2,2*$E$2+1)</f>
        <v>19</v>
      </c>
    </row>
    <row r="1014" spans="1:7" s="6" customFormat="1" ht="19.5" customHeight="1">
      <c r="A1014" s="10">
        <v>8</v>
      </c>
      <c r="B1014" s="12">
        <f t="shared" si="36"/>
        <v>8</v>
      </c>
      <c r="C1014" s="12" t="str">
        <f ca="1">IF(G1014=$E$2+1,D1004,INDIRECT(ADDRESS(4+MOD(IF(G1014&lt;$E$2+1,G1014,$E$2+$E$2+2-G1014)-A1014+2*$E$2+1,2*$E$2+1),3)))</f>
        <v>Player 1</v>
      </c>
      <c r="D1014" s="10" t="str">
        <f ca="1" t="shared" si="35"/>
        <v>Player 13</v>
      </c>
      <c r="E1014" s="10"/>
      <c r="F1014" s="10"/>
      <c r="G1014" s="6">
        <f>1+MOD(A1014+D1003-2,2*$E$2+1)</f>
        <v>20</v>
      </c>
    </row>
    <row r="1015" spans="1:7" s="6" customFormat="1" ht="19.5" customHeight="1">
      <c r="A1015" s="10">
        <v>9</v>
      </c>
      <c r="B1015" s="12">
        <f t="shared" si="36"/>
        <v>7</v>
      </c>
      <c r="C1015" s="12" t="str">
        <f ca="1">IF(G1015=$E$2+1,D1004,INDIRECT(ADDRESS(4+MOD(IF(G1015&lt;$E$2+1,G1015,$E$2+$E$2+2-G1015)-A1015+2*$E$2+1,2*$E$2+1),3)))</f>
        <v>Player 26</v>
      </c>
      <c r="D1015" s="10" t="str">
        <f ca="1" t="shared" si="35"/>
        <v>Player 13</v>
      </c>
      <c r="E1015" s="10"/>
      <c r="F1015" s="10"/>
      <c r="G1015" s="6">
        <f>1+MOD(A1015+D1003-2,2*$E$2+1)</f>
        <v>21</v>
      </c>
    </row>
    <row r="1016" spans="1:7" s="6" customFormat="1" ht="19.5" customHeight="1">
      <c r="A1016" s="10">
        <v>10</v>
      </c>
      <c r="B1016" s="12">
        <f t="shared" si="36"/>
        <v>6</v>
      </c>
      <c r="C1016" s="12" t="str">
        <f ca="1">IF(G1016=$E$2+1,D1004,INDIRECT(ADDRESS(4+MOD(IF(G1016&lt;$E$2+1,G1016,$E$2+$E$2+2-G1016)-A1016+2*$E$2+1,2*$E$2+1),3)))</f>
        <v>Player 24</v>
      </c>
      <c r="D1016" s="10" t="str">
        <f ca="1" t="shared" si="35"/>
        <v>Player 13</v>
      </c>
      <c r="E1016" s="10"/>
      <c r="F1016" s="10"/>
      <c r="G1016" s="6">
        <f>1+MOD(A1016+D1003-2,2*$E$2+1)</f>
        <v>22</v>
      </c>
    </row>
    <row r="1017" spans="1:7" s="6" customFormat="1" ht="19.5" customHeight="1">
      <c r="A1017" s="10">
        <v>11</v>
      </c>
      <c r="B1017" s="12">
        <f t="shared" si="36"/>
        <v>5</v>
      </c>
      <c r="C1017" s="12" t="str">
        <f ca="1">IF(G1017=$E$2+1,D1004,INDIRECT(ADDRESS(4+MOD(IF(G1017&lt;$E$2+1,G1017,$E$2+$E$2+2-G1017)-A1017+2*$E$2+1,2*$E$2+1),3)))</f>
        <v>Player 22</v>
      </c>
      <c r="D1017" s="10" t="str">
        <f ca="1" t="shared" si="35"/>
        <v>Player 13</v>
      </c>
      <c r="E1017" s="10"/>
      <c r="F1017" s="10"/>
      <c r="G1017" s="6">
        <f>1+MOD(A1017+D1003-2,2*$E$2+1)</f>
        <v>23</v>
      </c>
    </row>
    <row r="1018" spans="1:7" s="6" customFormat="1" ht="19.5" customHeight="1">
      <c r="A1018" s="10">
        <v>12</v>
      </c>
      <c r="B1018" s="12">
        <f t="shared" si="36"/>
        <v>4</v>
      </c>
      <c r="C1018" s="12" t="str">
        <f ca="1">IF(G1018=$E$2+1,D1004,INDIRECT(ADDRESS(4+MOD(IF(G1018&lt;$E$2+1,G1018,$E$2+$E$2+2-G1018)-A1018+2*$E$2+1,2*$E$2+1),3)))</f>
        <v>Player 20</v>
      </c>
      <c r="D1018" s="10" t="str">
        <f ca="1" t="shared" si="35"/>
        <v>Player 13</v>
      </c>
      <c r="E1018" s="10"/>
      <c r="F1018" s="10"/>
      <c r="G1018" s="6">
        <f>1+MOD(A1018+D1003-2,2*$E$2+1)</f>
        <v>24</v>
      </c>
    </row>
    <row r="1019" spans="1:7" s="6" customFormat="1" ht="19.5" customHeight="1">
      <c r="A1019" s="10">
        <v>13</v>
      </c>
      <c r="B1019" s="12">
        <f t="shared" si="36"/>
        <v>3</v>
      </c>
      <c r="C1019" s="12" t="str">
        <f ca="1">IF(G1019=$E$2+1,D1004,INDIRECT(ADDRESS(4+MOD(IF(G1019&lt;$E$2+1,G1019,$E$2+$E$2+2-G1019)-A1019+2*$E$2+1,2*$E$2+1),3)))</f>
        <v>Player 18</v>
      </c>
      <c r="D1019" s="10" t="str">
        <f ca="1" t="shared" si="35"/>
        <v>Player 13</v>
      </c>
      <c r="E1019" s="10"/>
      <c r="F1019" s="10"/>
      <c r="G1019" s="6">
        <f>1+MOD(A1019+D1003-2,2*$E$2+1)</f>
        <v>25</v>
      </c>
    </row>
    <row r="1020" spans="1:7" s="6" customFormat="1" ht="19.5" customHeight="1">
      <c r="A1020" s="10">
        <v>14</v>
      </c>
      <c r="B1020" s="12">
        <f t="shared" si="36"/>
        <v>2</v>
      </c>
      <c r="C1020" s="12" t="str">
        <f ca="1">IF(G1020=$E$2+1,D1004,INDIRECT(ADDRESS(4+MOD(IF(G1020&lt;$E$2+1,G1020,$E$2+$E$2+2-G1020)-A1020+2*$E$2+1,2*$E$2+1),3)))</f>
        <v>Player 16</v>
      </c>
      <c r="D1020" s="10" t="str">
        <f ca="1" t="shared" si="35"/>
        <v>Player 13</v>
      </c>
      <c r="E1020" s="10"/>
      <c r="F1020" s="10"/>
      <c r="G1020" s="6">
        <f>1+MOD(A1020+D1003-2,2*$E$2+1)</f>
        <v>26</v>
      </c>
    </row>
    <row r="1021" spans="1:7" s="6" customFormat="1" ht="19.5" customHeight="1">
      <c r="A1021" s="10">
        <v>15</v>
      </c>
      <c r="B1021" s="12">
        <f t="shared" si="36"/>
        <v>1</v>
      </c>
      <c r="C1021" s="12" t="str">
        <f ca="1">IF(G1021=$E$2+1,D1004,INDIRECT(ADDRESS(4+MOD(IF(G1021&lt;$E$2+1,G1021,$E$2+$E$2+2-G1021)-A1021+2*$E$2+1,2*$E$2+1),3)))</f>
        <v>Player 14</v>
      </c>
      <c r="D1021" s="10" t="str">
        <f ca="1" t="shared" si="35"/>
        <v>Player 13</v>
      </c>
      <c r="E1021" s="10"/>
      <c r="F1021" s="10"/>
      <c r="G1021" s="6">
        <f>1+MOD(A1021+D1003-2,2*$E$2+1)</f>
        <v>27</v>
      </c>
    </row>
    <row r="1022" spans="1:7" s="6" customFormat="1" ht="19.5" customHeight="1">
      <c r="A1022" s="10">
        <v>16</v>
      </c>
      <c r="B1022" s="12">
        <f t="shared" si="36"/>
        <v>1</v>
      </c>
      <c r="C1022" s="12" t="str">
        <f ca="1">IF(G1022=$E$2+1,D1004,INDIRECT(ADDRESS(4+MOD(IF(G1022&lt;$E$2+1,G1022,$E$2+$E$2+2-G1022)-A1022+2*$E$2+1,2*$E$2+1),3)))</f>
        <v>Player 13</v>
      </c>
      <c r="D1022" s="10" t="str">
        <f ca="1" t="shared" si="35"/>
        <v>Player 12</v>
      </c>
      <c r="E1022" s="10"/>
      <c r="F1022" s="10"/>
      <c r="G1022" s="6">
        <f>1+MOD(A1022+D1003-2,2*$E$2+1)</f>
        <v>1</v>
      </c>
    </row>
    <row r="1023" spans="1:7" s="6" customFormat="1" ht="19.5" customHeight="1">
      <c r="A1023" s="10">
        <v>17</v>
      </c>
      <c r="B1023" s="12">
        <f t="shared" si="36"/>
        <v>2</v>
      </c>
      <c r="C1023" s="12" t="str">
        <f ca="1">IF(G1023=$E$2+1,D1004,INDIRECT(ADDRESS(4+MOD(IF(G1023&lt;$E$2+1,G1023,$E$2+$E$2+2-G1023)-A1023+2*$E$2+1,2*$E$2+1),3)))</f>
        <v>Player 13</v>
      </c>
      <c r="D1023" s="10" t="str">
        <f ca="1" t="shared" si="35"/>
        <v>Player 10</v>
      </c>
      <c r="E1023" s="10"/>
      <c r="F1023" s="10"/>
      <c r="G1023" s="6">
        <f>1+MOD(A1023+D1003-2,2*$E$2+1)</f>
        <v>2</v>
      </c>
    </row>
    <row r="1024" spans="1:7" s="6" customFormat="1" ht="19.5" customHeight="1">
      <c r="A1024" s="10">
        <v>18</v>
      </c>
      <c r="B1024" s="12">
        <f t="shared" si="36"/>
        <v>3</v>
      </c>
      <c r="C1024" s="12" t="str">
        <f ca="1">IF(G1024=$E$2+1,D1004,INDIRECT(ADDRESS(4+MOD(IF(G1024&lt;$E$2+1,G1024,$E$2+$E$2+2-G1024)-A1024+2*$E$2+1,2*$E$2+1),3)))</f>
        <v>Player 13</v>
      </c>
      <c r="D1024" s="10" t="str">
        <f ca="1" t="shared" si="35"/>
        <v>Player 8</v>
      </c>
      <c r="E1024" s="10"/>
      <c r="F1024" s="10"/>
      <c r="G1024" s="6">
        <f>1+MOD(A1024+D1003-2,2*$E$2+1)</f>
        <v>3</v>
      </c>
    </row>
    <row r="1025" spans="1:7" s="6" customFormat="1" ht="19.5" customHeight="1">
      <c r="A1025" s="10">
        <v>19</v>
      </c>
      <c r="B1025" s="12">
        <f t="shared" si="36"/>
        <v>4</v>
      </c>
      <c r="C1025" s="12" t="str">
        <f ca="1">IF(G1025=$E$2+1,D1004,INDIRECT(ADDRESS(4+MOD(IF(G1025&lt;$E$2+1,G1025,$E$2+$E$2+2-G1025)-A1025+2*$E$2+1,2*$E$2+1),3)))</f>
        <v>Player 13</v>
      </c>
      <c r="D1025" s="10" t="str">
        <f ca="1" t="shared" si="35"/>
        <v>Player 6</v>
      </c>
      <c r="E1025" s="10"/>
      <c r="F1025" s="10"/>
      <c r="G1025" s="6">
        <f>1+MOD(A1025+D1003-2,2*$E$2+1)</f>
        <v>4</v>
      </c>
    </row>
    <row r="1026" spans="1:7" s="6" customFormat="1" ht="19.5" customHeight="1">
      <c r="A1026" s="10">
        <v>20</v>
      </c>
      <c r="B1026" s="12">
        <f t="shared" si="36"/>
        <v>5</v>
      </c>
      <c r="C1026" s="12" t="str">
        <f ca="1">IF(G1026=$E$2+1,D1004,INDIRECT(ADDRESS(4+MOD(IF(G1026&lt;$E$2+1,G1026,$E$2+$E$2+2-G1026)-A1026+2*$E$2+1,2*$E$2+1),3)))</f>
        <v>Player 13</v>
      </c>
      <c r="D1026" s="10" t="str">
        <f ca="1" t="shared" si="35"/>
        <v>Player 4</v>
      </c>
      <c r="E1026" s="10"/>
      <c r="F1026" s="10"/>
      <c r="G1026" s="6">
        <f>1+MOD(A1026+D1003-2,2*$E$2+1)</f>
        <v>5</v>
      </c>
    </row>
    <row r="1027" spans="1:7" s="6" customFormat="1" ht="19.5" customHeight="1">
      <c r="A1027" s="10">
        <v>21</v>
      </c>
      <c r="B1027" s="12">
        <f t="shared" si="36"/>
        <v>6</v>
      </c>
      <c r="C1027" s="12" t="str">
        <f ca="1">IF(G1027=$E$2+1,D1004,INDIRECT(ADDRESS(4+MOD(IF(G1027&lt;$E$2+1,G1027,$E$2+$E$2+2-G1027)-A1027+2*$E$2+1,2*$E$2+1),3)))</f>
        <v>Player 13</v>
      </c>
      <c r="D1027" s="10" t="str">
        <f ca="1" t="shared" si="35"/>
        <v>Player 2</v>
      </c>
      <c r="E1027" s="10"/>
      <c r="F1027" s="10"/>
      <c r="G1027" s="6">
        <f>1+MOD(A1027+D1003-2,2*$E$2+1)</f>
        <v>6</v>
      </c>
    </row>
    <row r="1028" spans="1:7" s="6" customFormat="1" ht="19.5" customHeight="1">
      <c r="A1028" s="10">
        <v>22</v>
      </c>
      <c r="B1028" s="12">
        <f aca="true" t="shared" si="37" ref="B1028:B1033">IF(G1028=$E$2+1,0,IF(G1028&lt;$E$2+1,G1028,$E$2+$E$2+2-G1028))</f>
        <v>7</v>
      </c>
      <c r="C1028" s="12" t="str">
        <f ca="1">IF(G1028=$E$2+1,D1004,INDIRECT(ADDRESS(4+MOD(IF(G1028&lt;$E$2+1,G1028,$E$2+$E$2+2-G1028)-A1028+2*$E$2+1,2*$E$2+1),3)))</f>
        <v>Player 13</v>
      </c>
      <c r="D1028" s="10" t="str">
        <f ca="1" t="shared" si="35"/>
        <v>Player 27 or Rest</v>
      </c>
      <c r="E1028" s="10"/>
      <c r="F1028" s="10"/>
      <c r="G1028" s="6">
        <f>1+MOD(A1028+D1003-2,2*$E$2+1)</f>
        <v>7</v>
      </c>
    </row>
    <row r="1029" spans="1:7" s="6" customFormat="1" ht="19.5" customHeight="1">
      <c r="A1029" s="10">
        <v>23</v>
      </c>
      <c r="B1029" s="12">
        <f t="shared" si="37"/>
        <v>8</v>
      </c>
      <c r="C1029" s="12" t="str">
        <f ca="1">IF(G1029=$E$2+1,D1004,INDIRECT(ADDRESS(4+MOD(IF(G1029&lt;$E$2+1,G1029,$E$2+$E$2+2-G1029)-A1029+2*$E$2+1,2*$E$2+1),3)))</f>
        <v>Player 13</v>
      </c>
      <c r="D1029" s="10" t="str">
        <f ca="1" t="shared" si="35"/>
        <v>Player 25</v>
      </c>
      <c r="E1029" s="10"/>
      <c r="F1029" s="10"/>
      <c r="G1029" s="6">
        <f>1+MOD(A1029+D1003-2,2*$E$2+1)</f>
        <v>8</v>
      </c>
    </row>
    <row r="1030" spans="1:7" s="6" customFormat="1" ht="19.5" customHeight="1">
      <c r="A1030" s="10">
        <v>24</v>
      </c>
      <c r="B1030" s="12">
        <f t="shared" si="37"/>
        <v>9</v>
      </c>
      <c r="C1030" s="12" t="str">
        <f ca="1">IF(G1030=$E$2+1,D1004,INDIRECT(ADDRESS(4+MOD(IF(G1030&lt;$E$2+1,G1030,$E$2+$E$2+2-G1030)-A1030+2*$E$2+1,2*$E$2+1),3)))</f>
        <v>Player 13</v>
      </c>
      <c r="D1030" s="10" t="str">
        <f ca="1" t="shared" si="35"/>
        <v>Player 23</v>
      </c>
      <c r="E1030" s="10"/>
      <c r="F1030" s="10"/>
      <c r="G1030" s="6">
        <f>1+MOD(A1030+D1003-2,2*$E$2+1)</f>
        <v>9</v>
      </c>
    </row>
    <row r="1031" spans="1:7" s="6" customFormat="1" ht="19.5" customHeight="1">
      <c r="A1031" s="10">
        <v>25</v>
      </c>
      <c r="B1031" s="12">
        <f t="shared" si="37"/>
        <v>10</v>
      </c>
      <c r="C1031" s="12" t="str">
        <f ca="1">IF(G1031=$E$2+1,D1004,INDIRECT(ADDRESS(4+MOD(IF(G1031&lt;$E$2+1,G1031,$E$2+$E$2+2-G1031)-A1031+2*$E$2+1,2*$E$2+1),3)))</f>
        <v>Player 13</v>
      </c>
      <c r="D1031" s="10" t="str">
        <f ca="1" t="shared" si="35"/>
        <v>Player 21</v>
      </c>
      <c r="E1031" s="10"/>
      <c r="F1031" s="10"/>
      <c r="G1031" s="6">
        <f>1+MOD(A1031+D1003-2,2*$E$2+1)</f>
        <v>10</v>
      </c>
    </row>
    <row r="1032" spans="1:7" s="6" customFormat="1" ht="19.5" customHeight="1">
      <c r="A1032" s="10">
        <v>26</v>
      </c>
      <c r="B1032" s="12">
        <f t="shared" si="37"/>
        <v>11</v>
      </c>
      <c r="C1032" s="12" t="str">
        <f ca="1">IF(G1032=$E$2+1,D1004,INDIRECT(ADDRESS(4+MOD(IF(G1032&lt;$E$2+1,G1032,$E$2+$E$2+2-G1032)-A1032+2*$E$2+1,2*$E$2+1),3)))</f>
        <v>Player 13</v>
      </c>
      <c r="D1032" s="10" t="str">
        <f ca="1" t="shared" si="35"/>
        <v>Player 19</v>
      </c>
      <c r="E1032" s="10"/>
      <c r="F1032" s="10"/>
      <c r="G1032" s="6">
        <f>1+MOD(A1032+D1003-2,2*$E$2+1)</f>
        <v>11</v>
      </c>
    </row>
    <row r="1033" spans="1:7" s="6" customFormat="1" ht="19.5" customHeight="1">
      <c r="A1033" s="10">
        <v>27</v>
      </c>
      <c r="B1033" s="12">
        <f t="shared" si="37"/>
        <v>12</v>
      </c>
      <c r="C1033" s="12" t="str">
        <f ca="1">IF(G1033=$E$2+1,D1004,INDIRECT(ADDRESS(4+MOD(IF(G1033&lt;$E$2+1,G1033,$E$2+$E$2+2-G1033)-A1033+2*$E$2+1,2*$E$2+1),3)))</f>
        <v>Player 13</v>
      </c>
      <c r="D1033" s="10" t="str">
        <f ca="1" t="shared" si="35"/>
        <v>Player 17</v>
      </c>
      <c r="E1033" s="10"/>
      <c r="F1033" s="10"/>
      <c r="G1033" s="6">
        <f>1+MOD(A1033+D1003-2,2*$E$2+1)</f>
        <v>12</v>
      </c>
    </row>
    <row r="1034" s="6" customFormat="1" ht="19.5" customHeight="1">
      <c r="F1034" s="7"/>
    </row>
    <row r="1035" s="6" customFormat="1" ht="19.5" customHeight="1">
      <c r="F1035" s="7"/>
    </row>
    <row r="1036" s="6" customFormat="1" ht="19.5" customHeight="1">
      <c r="F1036" s="7"/>
    </row>
    <row r="1037" s="6" customFormat="1" ht="19.5" customHeight="1">
      <c r="F1037" s="7"/>
    </row>
    <row r="1038" spans="1:4" s="6" customFormat="1" ht="19.5" customHeight="1">
      <c r="A1038" s="6" t="s">
        <v>40</v>
      </c>
      <c r="C1038" s="8" t="s">
        <v>41</v>
      </c>
      <c r="D1038" s="9">
        <v>14</v>
      </c>
    </row>
    <row r="1039" spans="3:4" s="6" customFormat="1" ht="19.5" customHeight="1">
      <c r="C1039" s="8" t="s">
        <v>42</v>
      </c>
      <c r="D1039" s="9" t="str">
        <f ca="1">INDIRECT(ADDRESS(3+D1038,3))</f>
        <v>Player 14</v>
      </c>
    </row>
    <row r="1040" s="6" customFormat="1" ht="19.5" customHeight="1"/>
    <row r="1041" spans="1:7" s="6" customFormat="1" ht="19.5" customHeight="1">
      <c r="A1041" s="10" t="s">
        <v>45</v>
      </c>
      <c r="B1041" s="17" t="s">
        <v>5</v>
      </c>
      <c r="C1041" s="12" t="s">
        <v>11</v>
      </c>
      <c r="D1041" s="10" t="s">
        <v>10</v>
      </c>
      <c r="E1041" s="11" t="s">
        <v>3</v>
      </c>
      <c r="F1041" s="10" t="s">
        <v>4</v>
      </c>
      <c r="G1041" s="6" t="s">
        <v>43</v>
      </c>
    </row>
    <row r="1042" spans="1:7" s="6" customFormat="1" ht="19.5" customHeight="1">
      <c r="A1042" s="10">
        <v>1</v>
      </c>
      <c r="B1042" s="12">
        <f>IF(G1042=$E$2+1,0,IF(G1042&lt;$E$2+1,G1042,$E$2+$E$2+2-G1042))</f>
        <v>0</v>
      </c>
      <c r="C1042" s="12" t="str">
        <f ca="1">IF(G1042=$E$2+1,D1039,INDIRECT(ADDRESS(4+MOD(IF(G1042&lt;$E$2+1,G1042,$E$2+$E$2+2-G1042)-A1042+2*$E$2+1,2*$E$2+1),3)))</f>
        <v>Player 14</v>
      </c>
      <c r="D1042" s="10" t="str">
        <f aca="true" ca="1" t="shared" si="38" ref="D1042:D1068">IF(G1042=$E$2+1,$F$3,INDIRECT(ADDRESS(4+MOD(IF(G1042&lt;$E$2+1,$E$2+$E$2+2-G1042,G1042)-A1042+2*$E$2+1,2*$E$2+1),3)))</f>
        <v>Rest</v>
      </c>
      <c r="E1042" s="11"/>
      <c r="F1042" s="10"/>
      <c r="G1042" s="6">
        <f>1+MOD(A1042+D1038-2,2*$E$2+1)</f>
        <v>14</v>
      </c>
    </row>
    <row r="1043" spans="1:7" s="6" customFormat="1" ht="19.5" customHeight="1">
      <c r="A1043" s="10">
        <v>2</v>
      </c>
      <c r="B1043" s="12">
        <f aca="true" t="shared" si="39" ref="B1043:B1062">IF(G1043=$E$2+1,0,IF(G1043&lt;$E$2+1,G1043,$E$2+$E$2+2-G1043))</f>
        <v>13</v>
      </c>
      <c r="C1043" s="12" t="str">
        <f ca="1">IF(G1043=$E$2+1,D1039,INDIRECT(ADDRESS(4+MOD(IF(G1043&lt;$E$2+1,G1043,$E$2+$E$2+2-G1043)-A1043+2*$E$2+1,2*$E$2+1),3)))</f>
        <v>Player 12</v>
      </c>
      <c r="D1043" s="10" t="str">
        <f ca="1" t="shared" si="38"/>
        <v>Player 14</v>
      </c>
      <c r="E1043" s="11"/>
      <c r="F1043" s="10"/>
      <c r="G1043" s="6">
        <f>1+MOD(A1043+D1038-2,2*$E$2+1)</f>
        <v>15</v>
      </c>
    </row>
    <row r="1044" spans="1:7" s="6" customFormat="1" ht="19.5" customHeight="1">
      <c r="A1044" s="10">
        <v>3</v>
      </c>
      <c r="B1044" s="12">
        <f t="shared" si="39"/>
        <v>12</v>
      </c>
      <c r="C1044" s="12" t="str">
        <f ca="1">IF(G1044=$E$2+1,D1039,INDIRECT(ADDRESS(4+MOD(IF(G1044&lt;$E$2+1,G1044,$E$2+$E$2+2-G1044)-A1044+2*$E$2+1,2*$E$2+1),3)))</f>
        <v>Player 10</v>
      </c>
      <c r="D1044" s="10" t="str">
        <f ca="1" t="shared" si="38"/>
        <v>Player 14</v>
      </c>
      <c r="E1044" s="10"/>
      <c r="F1044" s="10"/>
      <c r="G1044" s="6">
        <f>1+MOD(A1044+D1038-2,2*$E$2+1)</f>
        <v>16</v>
      </c>
    </row>
    <row r="1045" spans="1:7" s="6" customFormat="1" ht="19.5" customHeight="1">
      <c r="A1045" s="10">
        <v>4</v>
      </c>
      <c r="B1045" s="12">
        <f t="shared" si="39"/>
        <v>11</v>
      </c>
      <c r="C1045" s="12" t="str">
        <f ca="1">IF(G1045=$E$2+1,D1039,INDIRECT(ADDRESS(4+MOD(IF(G1045&lt;$E$2+1,G1045,$E$2+$E$2+2-G1045)-A1045+2*$E$2+1,2*$E$2+1),3)))</f>
        <v>Player 8</v>
      </c>
      <c r="D1045" s="10" t="str">
        <f ca="1" t="shared" si="38"/>
        <v>Player 14</v>
      </c>
      <c r="E1045" s="10"/>
      <c r="F1045" s="10"/>
      <c r="G1045" s="6">
        <f>1+MOD(A1045+D1038-2,2*$E$2+1)</f>
        <v>17</v>
      </c>
    </row>
    <row r="1046" spans="1:7" s="6" customFormat="1" ht="19.5" customHeight="1">
      <c r="A1046" s="10">
        <v>5</v>
      </c>
      <c r="B1046" s="12">
        <f t="shared" si="39"/>
        <v>10</v>
      </c>
      <c r="C1046" s="12" t="str">
        <f ca="1">IF(G1046=$E$2+1,D1039,INDIRECT(ADDRESS(4+MOD(IF(G1046&lt;$E$2+1,G1046,$E$2+$E$2+2-G1046)-A1046+2*$E$2+1,2*$E$2+1),3)))</f>
        <v>Player 6</v>
      </c>
      <c r="D1046" s="10" t="str">
        <f ca="1" t="shared" si="38"/>
        <v>Player 14</v>
      </c>
      <c r="E1046" s="10"/>
      <c r="F1046" s="10"/>
      <c r="G1046" s="6">
        <f>1+MOD(A1046+D1038-2,2*$E$2+1)</f>
        <v>18</v>
      </c>
    </row>
    <row r="1047" spans="1:7" s="6" customFormat="1" ht="19.5" customHeight="1">
      <c r="A1047" s="10">
        <v>6</v>
      </c>
      <c r="B1047" s="12">
        <f t="shared" si="39"/>
        <v>9</v>
      </c>
      <c r="C1047" s="12" t="str">
        <f ca="1">IF(G1047=$E$2+1,D1039,INDIRECT(ADDRESS(4+MOD(IF(G1047&lt;$E$2+1,G1047,$E$2+$E$2+2-G1047)-A1047+2*$E$2+1,2*$E$2+1),3)))</f>
        <v>Player 4</v>
      </c>
      <c r="D1047" s="10" t="str">
        <f ca="1" t="shared" si="38"/>
        <v>Player 14</v>
      </c>
      <c r="E1047" s="10"/>
      <c r="F1047" s="10"/>
      <c r="G1047" s="6">
        <f>1+MOD(A1047+D1038-2,2*$E$2+1)</f>
        <v>19</v>
      </c>
    </row>
    <row r="1048" spans="1:7" s="6" customFormat="1" ht="19.5" customHeight="1">
      <c r="A1048" s="10">
        <v>7</v>
      </c>
      <c r="B1048" s="12">
        <f t="shared" si="39"/>
        <v>8</v>
      </c>
      <c r="C1048" s="12" t="str">
        <f ca="1">IF(G1048=$E$2+1,D1039,INDIRECT(ADDRESS(4+MOD(IF(G1048&lt;$E$2+1,G1048,$E$2+$E$2+2-G1048)-A1048+2*$E$2+1,2*$E$2+1),3)))</f>
        <v>Player 2</v>
      </c>
      <c r="D1048" s="10" t="str">
        <f ca="1" t="shared" si="38"/>
        <v>Player 14</v>
      </c>
      <c r="E1048" s="10"/>
      <c r="F1048" s="10"/>
      <c r="G1048" s="6">
        <f>1+MOD(A1048+D1038-2,2*$E$2+1)</f>
        <v>20</v>
      </c>
    </row>
    <row r="1049" spans="1:7" s="6" customFormat="1" ht="19.5" customHeight="1">
      <c r="A1049" s="10">
        <v>8</v>
      </c>
      <c r="B1049" s="12">
        <f t="shared" si="39"/>
        <v>7</v>
      </c>
      <c r="C1049" s="12" t="str">
        <f ca="1">IF(G1049=$E$2+1,D1039,INDIRECT(ADDRESS(4+MOD(IF(G1049&lt;$E$2+1,G1049,$E$2+$E$2+2-G1049)-A1049+2*$E$2+1,2*$E$2+1),3)))</f>
        <v>Player 27 or Rest</v>
      </c>
      <c r="D1049" s="10" t="str">
        <f ca="1" t="shared" si="38"/>
        <v>Player 14</v>
      </c>
      <c r="E1049" s="10"/>
      <c r="F1049" s="10"/>
      <c r="G1049" s="6">
        <f>1+MOD(A1049+D1038-2,2*$E$2+1)</f>
        <v>21</v>
      </c>
    </row>
    <row r="1050" spans="1:7" s="6" customFormat="1" ht="19.5" customHeight="1">
      <c r="A1050" s="10">
        <v>9</v>
      </c>
      <c r="B1050" s="12">
        <f t="shared" si="39"/>
        <v>6</v>
      </c>
      <c r="C1050" s="12" t="str">
        <f ca="1">IF(G1050=$E$2+1,D1039,INDIRECT(ADDRESS(4+MOD(IF(G1050&lt;$E$2+1,G1050,$E$2+$E$2+2-G1050)-A1050+2*$E$2+1,2*$E$2+1),3)))</f>
        <v>Player 25</v>
      </c>
      <c r="D1050" s="10" t="str">
        <f ca="1" t="shared" si="38"/>
        <v>Player 14</v>
      </c>
      <c r="E1050" s="10"/>
      <c r="F1050" s="10"/>
      <c r="G1050" s="6">
        <f>1+MOD(A1050+D1038-2,2*$E$2+1)</f>
        <v>22</v>
      </c>
    </row>
    <row r="1051" spans="1:7" s="6" customFormat="1" ht="19.5" customHeight="1">
      <c r="A1051" s="10">
        <v>10</v>
      </c>
      <c r="B1051" s="12">
        <f t="shared" si="39"/>
        <v>5</v>
      </c>
      <c r="C1051" s="12" t="str">
        <f ca="1">IF(G1051=$E$2+1,D1039,INDIRECT(ADDRESS(4+MOD(IF(G1051&lt;$E$2+1,G1051,$E$2+$E$2+2-G1051)-A1051+2*$E$2+1,2*$E$2+1),3)))</f>
        <v>Player 23</v>
      </c>
      <c r="D1051" s="10" t="str">
        <f ca="1" t="shared" si="38"/>
        <v>Player 14</v>
      </c>
      <c r="E1051" s="10"/>
      <c r="F1051" s="10"/>
      <c r="G1051" s="6">
        <f>1+MOD(A1051+D1038-2,2*$E$2+1)</f>
        <v>23</v>
      </c>
    </row>
    <row r="1052" spans="1:7" s="6" customFormat="1" ht="19.5" customHeight="1">
      <c r="A1052" s="10">
        <v>11</v>
      </c>
      <c r="B1052" s="12">
        <f t="shared" si="39"/>
        <v>4</v>
      </c>
      <c r="C1052" s="12" t="str">
        <f ca="1">IF(G1052=$E$2+1,D1039,INDIRECT(ADDRESS(4+MOD(IF(G1052&lt;$E$2+1,G1052,$E$2+$E$2+2-G1052)-A1052+2*$E$2+1,2*$E$2+1),3)))</f>
        <v>Player 21</v>
      </c>
      <c r="D1052" s="10" t="str">
        <f ca="1" t="shared" si="38"/>
        <v>Player 14</v>
      </c>
      <c r="E1052" s="10"/>
      <c r="F1052" s="10"/>
      <c r="G1052" s="6">
        <f>1+MOD(A1052+D1038-2,2*$E$2+1)</f>
        <v>24</v>
      </c>
    </row>
    <row r="1053" spans="1:7" s="6" customFormat="1" ht="19.5" customHeight="1">
      <c r="A1053" s="10">
        <v>12</v>
      </c>
      <c r="B1053" s="12">
        <f t="shared" si="39"/>
        <v>3</v>
      </c>
      <c r="C1053" s="12" t="str">
        <f ca="1">IF(G1053=$E$2+1,D1039,INDIRECT(ADDRESS(4+MOD(IF(G1053&lt;$E$2+1,G1053,$E$2+$E$2+2-G1053)-A1053+2*$E$2+1,2*$E$2+1),3)))</f>
        <v>Player 19</v>
      </c>
      <c r="D1053" s="10" t="str">
        <f ca="1" t="shared" si="38"/>
        <v>Player 14</v>
      </c>
      <c r="E1053" s="10"/>
      <c r="F1053" s="10"/>
      <c r="G1053" s="6">
        <f>1+MOD(A1053+D1038-2,2*$E$2+1)</f>
        <v>25</v>
      </c>
    </row>
    <row r="1054" spans="1:7" s="6" customFormat="1" ht="19.5" customHeight="1">
      <c r="A1054" s="10">
        <v>13</v>
      </c>
      <c r="B1054" s="12">
        <f t="shared" si="39"/>
        <v>2</v>
      </c>
      <c r="C1054" s="12" t="str">
        <f ca="1">IF(G1054=$E$2+1,D1039,INDIRECT(ADDRESS(4+MOD(IF(G1054&lt;$E$2+1,G1054,$E$2+$E$2+2-G1054)-A1054+2*$E$2+1,2*$E$2+1),3)))</f>
        <v>Player 17</v>
      </c>
      <c r="D1054" s="10" t="str">
        <f ca="1" t="shared" si="38"/>
        <v>Player 14</v>
      </c>
      <c r="E1054" s="10"/>
      <c r="F1054" s="10"/>
      <c r="G1054" s="6">
        <f>1+MOD(A1054+D1038-2,2*$E$2+1)</f>
        <v>26</v>
      </c>
    </row>
    <row r="1055" spans="1:7" s="6" customFormat="1" ht="19.5" customHeight="1">
      <c r="A1055" s="10">
        <v>14</v>
      </c>
      <c r="B1055" s="12">
        <f t="shared" si="39"/>
        <v>1</v>
      </c>
      <c r="C1055" s="12" t="str">
        <f ca="1">IF(G1055=$E$2+1,D1039,INDIRECT(ADDRESS(4+MOD(IF(G1055&lt;$E$2+1,G1055,$E$2+$E$2+2-G1055)-A1055+2*$E$2+1,2*$E$2+1),3)))</f>
        <v>Player 15</v>
      </c>
      <c r="D1055" s="10" t="str">
        <f ca="1" t="shared" si="38"/>
        <v>Player 14</v>
      </c>
      <c r="E1055" s="10"/>
      <c r="F1055" s="10"/>
      <c r="G1055" s="6">
        <f>1+MOD(A1055+D1038-2,2*$E$2+1)</f>
        <v>27</v>
      </c>
    </row>
    <row r="1056" spans="1:7" s="6" customFormat="1" ht="19.5" customHeight="1">
      <c r="A1056" s="10">
        <v>15</v>
      </c>
      <c r="B1056" s="12">
        <f t="shared" si="39"/>
        <v>1</v>
      </c>
      <c r="C1056" s="12" t="str">
        <f ca="1">IF(G1056=$E$2+1,D1039,INDIRECT(ADDRESS(4+MOD(IF(G1056&lt;$E$2+1,G1056,$E$2+$E$2+2-G1056)-A1056+2*$E$2+1,2*$E$2+1),3)))</f>
        <v>Player 14</v>
      </c>
      <c r="D1056" s="10" t="str">
        <f ca="1" t="shared" si="38"/>
        <v>Player 13</v>
      </c>
      <c r="E1056" s="10"/>
      <c r="F1056" s="10"/>
      <c r="G1056" s="6">
        <f>1+MOD(A1056+D1038-2,2*$E$2+1)</f>
        <v>1</v>
      </c>
    </row>
    <row r="1057" spans="1:7" s="6" customFormat="1" ht="19.5" customHeight="1">
      <c r="A1057" s="10">
        <v>16</v>
      </c>
      <c r="B1057" s="12">
        <f t="shared" si="39"/>
        <v>2</v>
      </c>
      <c r="C1057" s="12" t="str">
        <f ca="1">IF(G1057=$E$2+1,D1039,INDIRECT(ADDRESS(4+MOD(IF(G1057&lt;$E$2+1,G1057,$E$2+$E$2+2-G1057)-A1057+2*$E$2+1,2*$E$2+1),3)))</f>
        <v>Player 14</v>
      </c>
      <c r="D1057" s="10" t="str">
        <f ca="1" t="shared" si="38"/>
        <v>Player 11</v>
      </c>
      <c r="E1057" s="10"/>
      <c r="F1057" s="10"/>
      <c r="G1057" s="6">
        <f>1+MOD(A1057+D1038-2,2*$E$2+1)</f>
        <v>2</v>
      </c>
    </row>
    <row r="1058" spans="1:7" s="6" customFormat="1" ht="19.5" customHeight="1">
      <c r="A1058" s="10">
        <v>17</v>
      </c>
      <c r="B1058" s="12">
        <f t="shared" si="39"/>
        <v>3</v>
      </c>
      <c r="C1058" s="12" t="str">
        <f ca="1">IF(G1058=$E$2+1,D1039,INDIRECT(ADDRESS(4+MOD(IF(G1058&lt;$E$2+1,G1058,$E$2+$E$2+2-G1058)-A1058+2*$E$2+1,2*$E$2+1),3)))</f>
        <v>Player 14</v>
      </c>
      <c r="D1058" s="10" t="str">
        <f ca="1" t="shared" si="38"/>
        <v>Player 9</v>
      </c>
      <c r="E1058" s="10"/>
      <c r="F1058" s="10"/>
      <c r="G1058" s="6">
        <f>1+MOD(A1058+D1038-2,2*$E$2+1)</f>
        <v>3</v>
      </c>
    </row>
    <row r="1059" spans="1:7" s="6" customFormat="1" ht="19.5" customHeight="1">
      <c r="A1059" s="10">
        <v>18</v>
      </c>
      <c r="B1059" s="12">
        <f t="shared" si="39"/>
        <v>4</v>
      </c>
      <c r="C1059" s="12" t="str">
        <f ca="1">IF(G1059=$E$2+1,D1039,INDIRECT(ADDRESS(4+MOD(IF(G1059&lt;$E$2+1,G1059,$E$2+$E$2+2-G1059)-A1059+2*$E$2+1,2*$E$2+1),3)))</f>
        <v>Player 14</v>
      </c>
      <c r="D1059" s="10" t="str">
        <f ca="1" t="shared" si="38"/>
        <v>Player 7</v>
      </c>
      <c r="E1059" s="10"/>
      <c r="F1059" s="10"/>
      <c r="G1059" s="6">
        <f>1+MOD(A1059+D1038-2,2*$E$2+1)</f>
        <v>4</v>
      </c>
    </row>
    <row r="1060" spans="1:7" s="6" customFormat="1" ht="19.5" customHeight="1">
      <c r="A1060" s="10">
        <v>19</v>
      </c>
      <c r="B1060" s="12">
        <f t="shared" si="39"/>
        <v>5</v>
      </c>
      <c r="C1060" s="12" t="str">
        <f ca="1">IF(G1060=$E$2+1,D1039,INDIRECT(ADDRESS(4+MOD(IF(G1060&lt;$E$2+1,G1060,$E$2+$E$2+2-G1060)-A1060+2*$E$2+1,2*$E$2+1),3)))</f>
        <v>Player 14</v>
      </c>
      <c r="D1060" s="10" t="str">
        <f ca="1" t="shared" si="38"/>
        <v>Player 5</v>
      </c>
      <c r="E1060" s="10"/>
      <c r="F1060" s="10"/>
      <c r="G1060" s="6">
        <f>1+MOD(A1060+D1038-2,2*$E$2+1)</f>
        <v>5</v>
      </c>
    </row>
    <row r="1061" spans="1:7" s="6" customFormat="1" ht="19.5" customHeight="1">
      <c r="A1061" s="10">
        <v>20</v>
      </c>
      <c r="B1061" s="12">
        <f t="shared" si="39"/>
        <v>6</v>
      </c>
      <c r="C1061" s="12" t="str">
        <f ca="1">IF(G1061=$E$2+1,D1039,INDIRECT(ADDRESS(4+MOD(IF(G1061&lt;$E$2+1,G1061,$E$2+$E$2+2-G1061)-A1061+2*$E$2+1,2*$E$2+1),3)))</f>
        <v>Player 14</v>
      </c>
      <c r="D1061" s="10" t="str">
        <f ca="1" t="shared" si="38"/>
        <v>Player 3</v>
      </c>
      <c r="E1061" s="10"/>
      <c r="F1061" s="10"/>
      <c r="G1061" s="6">
        <f>1+MOD(A1061+D1038-2,2*$E$2+1)</f>
        <v>6</v>
      </c>
    </row>
    <row r="1062" spans="1:7" s="6" customFormat="1" ht="19.5" customHeight="1">
      <c r="A1062" s="10">
        <v>21</v>
      </c>
      <c r="B1062" s="12">
        <f t="shared" si="39"/>
        <v>7</v>
      </c>
      <c r="C1062" s="12" t="str">
        <f ca="1">IF(G1062=$E$2+1,D1039,INDIRECT(ADDRESS(4+MOD(IF(G1062&lt;$E$2+1,G1062,$E$2+$E$2+2-G1062)-A1062+2*$E$2+1,2*$E$2+1),3)))</f>
        <v>Player 14</v>
      </c>
      <c r="D1062" s="10" t="str">
        <f ca="1" t="shared" si="38"/>
        <v>Player 1</v>
      </c>
      <c r="E1062" s="10"/>
      <c r="F1062" s="10"/>
      <c r="G1062" s="6">
        <f>1+MOD(A1062+D1038-2,2*$E$2+1)</f>
        <v>7</v>
      </c>
    </row>
    <row r="1063" spans="1:7" s="6" customFormat="1" ht="19.5" customHeight="1">
      <c r="A1063" s="10">
        <v>22</v>
      </c>
      <c r="B1063" s="12">
        <f aca="true" t="shared" si="40" ref="B1063:B1068">IF(G1063=$E$2+1,0,IF(G1063&lt;$E$2+1,G1063,$E$2+$E$2+2-G1063))</f>
        <v>8</v>
      </c>
      <c r="C1063" s="12" t="str">
        <f ca="1">IF(G1063=$E$2+1,D1039,INDIRECT(ADDRESS(4+MOD(IF(G1063&lt;$E$2+1,G1063,$E$2+$E$2+2-G1063)-A1063+2*$E$2+1,2*$E$2+1),3)))</f>
        <v>Player 14</v>
      </c>
      <c r="D1063" s="10" t="str">
        <f ca="1" t="shared" si="38"/>
        <v>Player 26</v>
      </c>
      <c r="E1063" s="10"/>
      <c r="F1063" s="10"/>
      <c r="G1063" s="6">
        <f>1+MOD(A1063+D1038-2,2*$E$2+1)</f>
        <v>8</v>
      </c>
    </row>
    <row r="1064" spans="1:7" s="6" customFormat="1" ht="19.5" customHeight="1">
      <c r="A1064" s="10">
        <v>23</v>
      </c>
      <c r="B1064" s="12">
        <f t="shared" si="40"/>
        <v>9</v>
      </c>
      <c r="C1064" s="12" t="str">
        <f ca="1">IF(G1064=$E$2+1,D1039,INDIRECT(ADDRESS(4+MOD(IF(G1064&lt;$E$2+1,G1064,$E$2+$E$2+2-G1064)-A1064+2*$E$2+1,2*$E$2+1),3)))</f>
        <v>Player 14</v>
      </c>
      <c r="D1064" s="10" t="str">
        <f ca="1" t="shared" si="38"/>
        <v>Player 24</v>
      </c>
      <c r="E1064" s="10"/>
      <c r="F1064" s="10"/>
      <c r="G1064" s="6">
        <f>1+MOD(A1064+D1038-2,2*$E$2+1)</f>
        <v>9</v>
      </c>
    </row>
    <row r="1065" spans="1:7" s="6" customFormat="1" ht="19.5" customHeight="1">
      <c r="A1065" s="10">
        <v>24</v>
      </c>
      <c r="B1065" s="12">
        <f t="shared" si="40"/>
        <v>10</v>
      </c>
      <c r="C1065" s="12" t="str">
        <f ca="1">IF(G1065=$E$2+1,D1039,INDIRECT(ADDRESS(4+MOD(IF(G1065&lt;$E$2+1,G1065,$E$2+$E$2+2-G1065)-A1065+2*$E$2+1,2*$E$2+1),3)))</f>
        <v>Player 14</v>
      </c>
      <c r="D1065" s="10" t="str">
        <f ca="1" t="shared" si="38"/>
        <v>Player 22</v>
      </c>
      <c r="E1065" s="10"/>
      <c r="F1065" s="10"/>
      <c r="G1065" s="6">
        <f>1+MOD(A1065+D1038-2,2*$E$2+1)</f>
        <v>10</v>
      </c>
    </row>
    <row r="1066" spans="1:7" s="6" customFormat="1" ht="19.5" customHeight="1">
      <c r="A1066" s="10">
        <v>25</v>
      </c>
      <c r="B1066" s="12">
        <f t="shared" si="40"/>
        <v>11</v>
      </c>
      <c r="C1066" s="12" t="str">
        <f ca="1">IF(G1066=$E$2+1,D1039,INDIRECT(ADDRESS(4+MOD(IF(G1066&lt;$E$2+1,G1066,$E$2+$E$2+2-G1066)-A1066+2*$E$2+1,2*$E$2+1),3)))</f>
        <v>Player 14</v>
      </c>
      <c r="D1066" s="10" t="str">
        <f ca="1" t="shared" si="38"/>
        <v>Player 20</v>
      </c>
      <c r="E1066" s="10"/>
      <c r="F1066" s="10"/>
      <c r="G1066" s="6">
        <f>1+MOD(A1066+D1038-2,2*$E$2+1)</f>
        <v>11</v>
      </c>
    </row>
    <row r="1067" spans="1:7" s="6" customFormat="1" ht="19.5" customHeight="1">
      <c r="A1067" s="10">
        <v>26</v>
      </c>
      <c r="B1067" s="12">
        <f t="shared" si="40"/>
        <v>12</v>
      </c>
      <c r="C1067" s="12" t="str">
        <f ca="1">IF(G1067=$E$2+1,D1039,INDIRECT(ADDRESS(4+MOD(IF(G1067&lt;$E$2+1,G1067,$E$2+$E$2+2-G1067)-A1067+2*$E$2+1,2*$E$2+1),3)))</f>
        <v>Player 14</v>
      </c>
      <c r="D1067" s="10" t="str">
        <f ca="1" t="shared" si="38"/>
        <v>Player 18</v>
      </c>
      <c r="E1067" s="10"/>
      <c r="F1067" s="10"/>
      <c r="G1067" s="6">
        <f>1+MOD(A1067+D1038-2,2*$E$2+1)</f>
        <v>12</v>
      </c>
    </row>
    <row r="1068" spans="1:7" s="6" customFormat="1" ht="19.5" customHeight="1">
      <c r="A1068" s="10">
        <v>27</v>
      </c>
      <c r="B1068" s="12">
        <f t="shared" si="40"/>
        <v>13</v>
      </c>
      <c r="C1068" s="12" t="str">
        <f ca="1">IF(G1068=$E$2+1,D1039,INDIRECT(ADDRESS(4+MOD(IF(G1068&lt;$E$2+1,G1068,$E$2+$E$2+2-G1068)-A1068+2*$E$2+1,2*$E$2+1),3)))</f>
        <v>Player 14</v>
      </c>
      <c r="D1068" s="10" t="str">
        <f ca="1" t="shared" si="38"/>
        <v>Player 16</v>
      </c>
      <c r="E1068" s="10"/>
      <c r="F1068" s="10"/>
      <c r="G1068" s="6">
        <f>1+MOD(A1068+D1038-2,2*$E$2+1)</f>
        <v>13</v>
      </c>
    </row>
    <row r="1069" s="6" customFormat="1" ht="19.5" customHeight="1">
      <c r="F1069" s="7"/>
    </row>
    <row r="1070" s="6" customFormat="1" ht="19.5" customHeight="1">
      <c r="F1070" s="7"/>
    </row>
    <row r="1071" s="6" customFormat="1" ht="19.5" customHeight="1">
      <c r="F1071" s="7"/>
    </row>
    <row r="1072" s="6" customFormat="1" ht="19.5" customHeight="1">
      <c r="F1072" s="7"/>
    </row>
    <row r="1073" spans="1:4" s="6" customFormat="1" ht="19.5" customHeight="1">
      <c r="A1073" s="6" t="s">
        <v>40</v>
      </c>
      <c r="C1073" s="8" t="s">
        <v>41</v>
      </c>
      <c r="D1073" s="9">
        <v>15</v>
      </c>
    </row>
    <row r="1074" spans="3:4" s="6" customFormat="1" ht="19.5" customHeight="1">
      <c r="C1074" s="8" t="s">
        <v>42</v>
      </c>
      <c r="D1074" s="9" t="str">
        <f ca="1">INDIRECT(ADDRESS(3+D1073,3))</f>
        <v>Player 15</v>
      </c>
    </row>
    <row r="1075" s="6" customFormat="1" ht="19.5" customHeight="1"/>
    <row r="1076" spans="1:7" s="6" customFormat="1" ht="19.5" customHeight="1">
      <c r="A1076" s="10" t="s">
        <v>45</v>
      </c>
      <c r="B1076" s="17" t="s">
        <v>5</v>
      </c>
      <c r="C1076" s="12" t="s">
        <v>11</v>
      </c>
      <c r="D1076" s="10" t="s">
        <v>10</v>
      </c>
      <c r="E1076" s="11" t="s">
        <v>3</v>
      </c>
      <c r="F1076" s="10" t="s">
        <v>4</v>
      </c>
      <c r="G1076" s="6" t="s">
        <v>43</v>
      </c>
    </row>
    <row r="1077" spans="1:7" s="6" customFormat="1" ht="19.5" customHeight="1">
      <c r="A1077" s="10">
        <v>1</v>
      </c>
      <c r="B1077" s="12">
        <f>IF(G1077=$E$2+1,0,IF(G1077&lt;$E$2+1,G1077,$E$2+$E$2+2-G1077))</f>
        <v>13</v>
      </c>
      <c r="C1077" s="12" t="str">
        <f ca="1">IF(G1077=$E$2+1,D1074,INDIRECT(ADDRESS(4+MOD(IF(G1077&lt;$E$2+1,G1077,$E$2+$E$2+2-G1077)-A1077+2*$E$2+1,2*$E$2+1),3)))</f>
        <v>Player 13</v>
      </c>
      <c r="D1077" s="10" t="str">
        <f aca="true" ca="1" t="shared" si="41" ref="D1077:D1103">IF(G1077=$E$2+1,$F$3,INDIRECT(ADDRESS(4+MOD(IF(G1077&lt;$E$2+1,$E$2+$E$2+2-G1077,G1077)-A1077+2*$E$2+1,2*$E$2+1),3)))</f>
        <v>Player 15</v>
      </c>
      <c r="E1077" s="11"/>
      <c r="F1077" s="10"/>
      <c r="G1077" s="6">
        <f>1+MOD(A1077+D1073-2,2*$E$2+1)</f>
        <v>15</v>
      </c>
    </row>
    <row r="1078" spans="1:7" s="6" customFormat="1" ht="19.5" customHeight="1">
      <c r="A1078" s="10">
        <v>2</v>
      </c>
      <c r="B1078" s="12">
        <f aca="true" t="shared" si="42" ref="B1078:B1097">IF(G1078=$E$2+1,0,IF(G1078&lt;$E$2+1,G1078,$E$2+$E$2+2-G1078))</f>
        <v>12</v>
      </c>
      <c r="C1078" s="12" t="str">
        <f ca="1">IF(G1078=$E$2+1,D1074,INDIRECT(ADDRESS(4+MOD(IF(G1078&lt;$E$2+1,G1078,$E$2+$E$2+2-G1078)-A1078+2*$E$2+1,2*$E$2+1),3)))</f>
        <v>Player 11</v>
      </c>
      <c r="D1078" s="10" t="str">
        <f ca="1" t="shared" si="41"/>
        <v>Player 15</v>
      </c>
      <c r="E1078" s="11"/>
      <c r="F1078" s="10"/>
      <c r="G1078" s="6">
        <f>1+MOD(A1078+D1073-2,2*$E$2+1)</f>
        <v>16</v>
      </c>
    </row>
    <row r="1079" spans="1:7" s="6" customFormat="1" ht="19.5" customHeight="1">
      <c r="A1079" s="10">
        <v>3</v>
      </c>
      <c r="B1079" s="12">
        <f t="shared" si="42"/>
        <v>11</v>
      </c>
      <c r="C1079" s="12" t="str">
        <f ca="1">IF(G1079=$E$2+1,D1074,INDIRECT(ADDRESS(4+MOD(IF(G1079&lt;$E$2+1,G1079,$E$2+$E$2+2-G1079)-A1079+2*$E$2+1,2*$E$2+1),3)))</f>
        <v>Player 9</v>
      </c>
      <c r="D1079" s="10" t="str">
        <f ca="1" t="shared" si="41"/>
        <v>Player 15</v>
      </c>
      <c r="E1079" s="10"/>
      <c r="F1079" s="10"/>
      <c r="G1079" s="6">
        <f>1+MOD(A1079+D1073-2,2*$E$2+1)</f>
        <v>17</v>
      </c>
    </row>
    <row r="1080" spans="1:7" s="6" customFormat="1" ht="19.5" customHeight="1">
      <c r="A1080" s="10">
        <v>4</v>
      </c>
      <c r="B1080" s="12">
        <f t="shared" si="42"/>
        <v>10</v>
      </c>
      <c r="C1080" s="12" t="str">
        <f ca="1">IF(G1080=$E$2+1,D1074,INDIRECT(ADDRESS(4+MOD(IF(G1080&lt;$E$2+1,G1080,$E$2+$E$2+2-G1080)-A1080+2*$E$2+1,2*$E$2+1),3)))</f>
        <v>Player 7</v>
      </c>
      <c r="D1080" s="10" t="str">
        <f ca="1" t="shared" si="41"/>
        <v>Player 15</v>
      </c>
      <c r="E1080" s="10"/>
      <c r="F1080" s="10"/>
      <c r="G1080" s="6">
        <f>1+MOD(A1080+D1073-2,2*$E$2+1)</f>
        <v>18</v>
      </c>
    </row>
    <row r="1081" spans="1:7" s="6" customFormat="1" ht="19.5" customHeight="1">
      <c r="A1081" s="10">
        <v>5</v>
      </c>
      <c r="B1081" s="12">
        <f t="shared" si="42"/>
        <v>9</v>
      </c>
      <c r="C1081" s="12" t="str">
        <f ca="1">IF(G1081=$E$2+1,D1074,INDIRECT(ADDRESS(4+MOD(IF(G1081&lt;$E$2+1,G1081,$E$2+$E$2+2-G1081)-A1081+2*$E$2+1,2*$E$2+1),3)))</f>
        <v>Player 5</v>
      </c>
      <c r="D1081" s="10" t="str">
        <f ca="1" t="shared" si="41"/>
        <v>Player 15</v>
      </c>
      <c r="E1081" s="10"/>
      <c r="F1081" s="10"/>
      <c r="G1081" s="6">
        <f>1+MOD(A1081+D1073-2,2*$E$2+1)</f>
        <v>19</v>
      </c>
    </row>
    <row r="1082" spans="1:7" s="6" customFormat="1" ht="19.5" customHeight="1">
      <c r="A1082" s="10">
        <v>6</v>
      </c>
      <c r="B1082" s="12">
        <f t="shared" si="42"/>
        <v>8</v>
      </c>
      <c r="C1082" s="12" t="str">
        <f ca="1">IF(G1082=$E$2+1,D1074,INDIRECT(ADDRESS(4+MOD(IF(G1082&lt;$E$2+1,G1082,$E$2+$E$2+2-G1082)-A1082+2*$E$2+1,2*$E$2+1),3)))</f>
        <v>Player 3</v>
      </c>
      <c r="D1082" s="10" t="str">
        <f ca="1" t="shared" si="41"/>
        <v>Player 15</v>
      </c>
      <c r="E1082" s="10"/>
      <c r="F1082" s="10"/>
      <c r="G1082" s="6">
        <f>1+MOD(A1082+D1073-2,2*$E$2+1)</f>
        <v>20</v>
      </c>
    </row>
    <row r="1083" spans="1:7" s="6" customFormat="1" ht="19.5" customHeight="1">
      <c r="A1083" s="10">
        <v>7</v>
      </c>
      <c r="B1083" s="12">
        <f t="shared" si="42"/>
        <v>7</v>
      </c>
      <c r="C1083" s="12" t="str">
        <f ca="1">IF(G1083=$E$2+1,D1074,INDIRECT(ADDRESS(4+MOD(IF(G1083&lt;$E$2+1,G1083,$E$2+$E$2+2-G1083)-A1083+2*$E$2+1,2*$E$2+1),3)))</f>
        <v>Player 1</v>
      </c>
      <c r="D1083" s="10" t="str">
        <f ca="1" t="shared" si="41"/>
        <v>Player 15</v>
      </c>
      <c r="E1083" s="10"/>
      <c r="F1083" s="10"/>
      <c r="G1083" s="6">
        <f>1+MOD(A1083+D1073-2,2*$E$2+1)</f>
        <v>21</v>
      </c>
    </row>
    <row r="1084" spans="1:7" s="6" customFormat="1" ht="19.5" customHeight="1">
      <c r="A1084" s="10">
        <v>8</v>
      </c>
      <c r="B1084" s="12">
        <f t="shared" si="42"/>
        <v>6</v>
      </c>
      <c r="C1084" s="12" t="str">
        <f ca="1">IF(G1084=$E$2+1,D1074,INDIRECT(ADDRESS(4+MOD(IF(G1084&lt;$E$2+1,G1084,$E$2+$E$2+2-G1084)-A1084+2*$E$2+1,2*$E$2+1),3)))</f>
        <v>Player 26</v>
      </c>
      <c r="D1084" s="10" t="str">
        <f ca="1" t="shared" si="41"/>
        <v>Player 15</v>
      </c>
      <c r="E1084" s="10"/>
      <c r="F1084" s="10"/>
      <c r="G1084" s="6">
        <f>1+MOD(A1084+D1073-2,2*$E$2+1)</f>
        <v>22</v>
      </c>
    </row>
    <row r="1085" spans="1:7" s="6" customFormat="1" ht="19.5" customHeight="1">
      <c r="A1085" s="10">
        <v>9</v>
      </c>
      <c r="B1085" s="12">
        <f t="shared" si="42"/>
        <v>5</v>
      </c>
      <c r="C1085" s="12" t="str">
        <f ca="1">IF(G1085=$E$2+1,D1074,INDIRECT(ADDRESS(4+MOD(IF(G1085&lt;$E$2+1,G1085,$E$2+$E$2+2-G1085)-A1085+2*$E$2+1,2*$E$2+1),3)))</f>
        <v>Player 24</v>
      </c>
      <c r="D1085" s="10" t="str">
        <f ca="1" t="shared" si="41"/>
        <v>Player 15</v>
      </c>
      <c r="E1085" s="10"/>
      <c r="F1085" s="10"/>
      <c r="G1085" s="6">
        <f>1+MOD(A1085+D1073-2,2*$E$2+1)</f>
        <v>23</v>
      </c>
    </row>
    <row r="1086" spans="1:7" s="6" customFormat="1" ht="19.5" customHeight="1">
      <c r="A1086" s="10">
        <v>10</v>
      </c>
      <c r="B1086" s="12">
        <f t="shared" si="42"/>
        <v>4</v>
      </c>
      <c r="C1086" s="12" t="str">
        <f ca="1">IF(G1086=$E$2+1,D1074,INDIRECT(ADDRESS(4+MOD(IF(G1086&lt;$E$2+1,G1086,$E$2+$E$2+2-G1086)-A1086+2*$E$2+1,2*$E$2+1),3)))</f>
        <v>Player 22</v>
      </c>
      <c r="D1086" s="10" t="str">
        <f ca="1" t="shared" si="41"/>
        <v>Player 15</v>
      </c>
      <c r="E1086" s="10"/>
      <c r="F1086" s="10"/>
      <c r="G1086" s="6">
        <f>1+MOD(A1086+D1073-2,2*$E$2+1)</f>
        <v>24</v>
      </c>
    </row>
    <row r="1087" spans="1:7" s="6" customFormat="1" ht="19.5" customHeight="1">
      <c r="A1087" s="10">
        <v>11</v>
      </c>
      <c r="B1087" s="12">
        <f t="shared" si="42"/>
        <v>3</v>
      </c>
      <c r="C1087" s="12" t="str">
        <f ca="1">IF(G1087=$E$2+1,D1074,INDIRECT(ADDRESS(4+MOD(IF(G1087&lt;$E$2+1,G1087,$E$2+$E$2+2-G1087)-A1087+2*$E$2+1,2*$E$2+1),3)))</f>
        <v>Player 20</v>
      </c>
      <c r="D1087" s="10" t="str">
        <f ca="1" t="shared" si="41"/>
        <v>Player 15</v>
      </c>
      <c r="E1087" s="10"/>
      <c r="F1087" s="10"/>
      <c r="G1087" s="6">
        <f>1+MOD(A1087+D1073-2,2*$E$2+1)</f>
        <v>25</v>
      </c>
    </row>
    <row r="1088" spans="1:7" s="6" customFormat="1" ht="19.5" customHeight="1">
      <c r="A1088" s="10">
        <v>12</v>
      </c>
      <c r="B1088" s="12">
        <f t="shared" si="42"/>
        <v>2</v>
      </c>
      <c r="C1088" s="12" t="str">
        <f ca="1">IF(G1088=$E$2+1,D1074,INDIRECT(ADDRESS(4+MOD(IF(G1088&lt;$E$2+1,G1088,$E$2+$E$2+2-G1088)-A1088+2*$E$2+1,2*$E$2+1),3)))</f>
        <v>Player 18</v>
      </c>
      <c r="D1088" s="10" t="str">
        <f ca="1" t="shared" si="41"/>
        <v>Player 15</v>
      </c>
      <c r="E1088" s="10"/>
      <c r="F1088" s="10"/>
      <c r="G1088" s="6">
        <f>1+MOD(A1088+D1073-2,2*$E$2+1)</f>
        <v>26</v>
      </c>
    </row>
    <row r="1089" spans="1:7" s="6" customFormat="1" ht="19.5" customHeight="1">
      <c r="A1089" s="10">
        <v>13</v>
      </c>
      <c r="B1089" s="12">
        <f t="shared" si="42"/>
        <v>1</v>
      </c>
      <c r="C1089" s="12" t="str">
        <f ca="1">IF(G1089=$E$2+1,D1074,INDIRECT(ADDRESS(4+MOD(IF(G1089&lt;$E$2+1,G1089,$E$2+$E$2+2-G1089)-A1089+2*$E$2+1,2*$E$2+1),3)))</f>
        <v>Player 16</v>
      </c>
      <c r="D1089" s="10" t="str">
        <f ca="1" t="shared" si="41"/>
        <v>Player 15</v>
      </c>
      <c r="E1089" s="10"/>
      <c r="F1089" s="10"/>
      <c r="G1089" s="6">
        <f>1+MOD(A1089+D1073-2,2*$E$2+1)</f>
        <v>27</v>
      </c>
    </row>
    <row r="1090" spans="1:7" s="6" customFormat="1" ht="19.5" customHeight="1">
      <c r="A1090" s="10">
        <v>14</v>
      </c>
      <c r="B1090" s="12">
        <f t="shared" si="42"/>
        <v>1</v>
      </c>
      <c r="C1090" s="12" t="str">
        <f ca="1">IF(G1090=$E$2+1,D1074,INDIRECT(ADDRESS(4+MOD(IF(G1090&lt;$E$2+1,G1090,$E$2+$E$2+2-G1090)-A1090+2*$E$2+1,2*$E$2+1),3)))</f>
        <v>Player 15</v>
      </c>
      <c r="D1090" s="10" t="str">
        <f ca="1" t="shared" si="41"/>
        <v>Player 14</v>
      </c>
      <c r="E1090" s="10"/>
      <c r="F1090" s="10"/>
      <c r="G1090" s="6">
        <f>1+MOD(A1090+D1073-2,2*$E$2+1)</f>
        <v>1</v>
      </c>
    </row>
    <row r="1091" spans="1:7" s="6" customFormat="1" ht="19.5" customHeight="1">
      <c r="A1091" s="10">
        <v>15</v>
      </c>
      <c r="B1091" s="12">
        <f t="shared" si="42"/>
        <v>2</v>
      </c>
      <c r="C1091" s="12" t="str">
        <f ca="1">IF(G1091=$E$2+1,D1074,INDIRECT(ADDRESS(4+MOD(IF(G1091&lt;$E$2+1,G1091,$E$2+$E$2+2-G1091)-A1091+2*$E$2+1,2*$E$2+1),3)))</f>
        <v>Player 15</v>
      </c>
      <c r="D1091" s="10" t="str">
        <f ca="1" t="shared" si="41"/>
        <v>Player 12</v>
      </c>
      <c r="E1091" s="10"/>
      <c r="F1091" s="10"/>
      <c r="G1091" s="6">
        <f>1+MOD(A1091+D1073-2,2*$E$2+1)</f>
        <v>2</v>
      </c>
    </row>
    <row r="1092" spans="1:7" s="6" customFormat="1" ht="19.5" customHeight="1">
      <c r="A1092" s="10">
        <v>16</v>
      </c>
      <c r="B1092" s="12">
        <f t="shared" si="42"/>
        <v>3</v>
      </c>
      <c r="C1092" s="12" t="str">
        <f ca="1">IF(G1092=$E$2+1,D1074,INDIRECT(ADDRESS(4+MOD(IF(G1092&lt;$E$2+1,G1092,$E$2+$E$2+2-G1092)-A1092+2*$E$2+1,2*$E$2+1),3)))</f>
        <v>Player 15</v>
      </c>
      <c r="D1092" s="10" t="str">
        <f ca="1" t="shared" si="41"/>
        <v>Player 10</v>
      </c>
      <c r="E1092" s="10"/>
      <c r="F1092" s="10"/>
      <c r="G1092" s="6">
        <f>1+MOD(A1092+D1073-2,2*$E$2+1)</f>
        <v>3</v>
      </c>
    </row>
    <row r="1093" spans="1:7" s="6" customFormat="1" ht="19.5" customHeight="1">
      <c r="A1093" s="10">
        <v>17</v>
      </c>
      <c r="B1093" s="12">
        <f t="shared" si="42"/>
        <v>4</v>
      </c>
      <c r="C1093" s="12" t="str">
        <f ca="1">IF(G1093=$E$2+1,D1074,INDIRECT(ADDRESS(4+MOD(IF(G1093&lt;$E$2+1,G1093,$E$2+$E$2+2-G1093)-A1093+2*$E$2+1,2*$E$2+1),3)))</f>
        <v>Player 15</v>
      </c>
      <c r="D1093" s="10" t="str">
        <f ca="1" t="shared" si="41"/>
        <v>Player 8</v>
      </c>
      <c r="E1093" s="10"/>
      <c r="F1093" s="10"/>
      <c r="G1093" s="6">
        <f>1+MOD(A1093+D1073-2,2*$E$2+1)</f>
        <v>4</v>
      </c>
    </row>
    <row r="1094" spans="1:7" s="6" customFormat="1" ht="19.5" customHeight="1">
      <c r="A1094" s="10">
        <v>18</v>
      </c>
      <c r="B1094" s="12">
        <f t="shared" si="42"/>
        <v>5</v>
      </c>
      <c r="C1094" s="12" t="str">
        <f ca="1">IF(G1094=$E$2+1,D1074,INDIRECT(ADDRESS(4+MOD(IF(G1094&lt;$E$2+1,G1094,$E$2+$E$2+2-G1094)-A1094+2*$E$2+1,2*$E$2+1),3)))</f>
        <v>Player 15</v>
      </c>
      <c r="D1094" s="10" t="str">
        <f ca="1" t="shared" si="41"/>
        <v>Player 6</v>
      </c>
      <c r="E1094" s="10"/>
      <c r="F1094" s="10"/>
      <c r="G1094" s="6">
        <f>1+MOD(A1094+D1073-2,2*$E$2+1)</f>
        <v>5</v>
      </c>
    </row>
    <row r="1095" spans="1:7" s="6" customFormat="1" ht="19.5" customHeight="1">
      <c r="A1095" s="10">
        <v>19</v>
      </c>
      <c r="B1095" s="12">
        <f t="shared" si="42"/>
        <v>6</v>
      </c>
      <c r="C1095" s="12" t="str">
        <f ca="1">IF(G1095=$E$2+1,D1074,INDIRECT(ADDRESS(4+MOD(IF(G1095&lt;$E$2+1,G1095,$E$2+$E$2+2-G1095)-A1095+2*$E$2+1,2*$E$2+1),3)))</f>
        <v>Player 15</v>
      </c>
      <c r="D1095" s="10" t="str">
        <f ca="1" t="shared" si="41"/>
        <v>Player 4</v>
      </c>
      <c r="E1095" s="10"/>
      <c r="F1095" s="10"/>
      <c r="G1095" s="6">
        <f>1+MOD(A1095+D1073-2,2*$E$2+1)</f>
        <v>6</v>
      </c>
    </row>
    <row r="1096" spans="1:7" s="6" customFormat="1" ht="19.5" customHeight="1">
      <c r="A1096" s="10">
        <v>20</v>
      </c>
      <c r="B1096" s="12">
        <f t="shared" si="42"/>
        <v>7</v>
      </c>
      <c r="C1096" s="12" t="str">
        <f ca="1">IF(G1096=$E$2+1,D1074,INDIRECT(ADDRESS(4+MOD(IF(G1096&lt;$E$2+1,G1096,$E$2+$E$2+2-G1096)-A1096+2*$E$2+1,2*$E$2+1),3)))</f>
        <v>Player 15</v>
      </c>
      <c r="D1096" s="10" t="str">
        <f ca="1" t="shared" si="41"/>
        <v>Player 2</v>
      </c>
      <c r="E1096" s="10"/>
      <c r="F1096" s="10"/>
      <c r="G1096" s="6">
        <f>1+MOD(A1096+D1073-2,2*$E$2+1)</f>
        <v>7</v>
      </c>
    </row>
    <row r="1097" spans="1:7" s="6" customFormat="1" ht="19.5" customHeight="1">
      <c r="A1097" s="10">
        <v>21</v>
      </c>
      <c r="B1097" s="12">
        <f t="shared" si="42"/>
        <v>8</v>
      </c>
      <c r="C1097" s="12" t="str">
        <f ca="1">IF(G1097=$E$2+1,D1074,INDIRECT(ADDRESS(4+MOD(IF(G1097&lt;$E$2+1,G1097,$E$2+$E$2+2-G1097)-A1097+2*$E$2+1,2*$E$2+1),3)))</f>
        <v>Player 15</v>
      </c>
      <c r="D1097" s="10" t="str">
        <f ca="1" t="shared" si="41"/>
        <v>Player 27 or Rest</v>
      </c>
      <c r="E1097" s="10"/>
      <c r="F1097" s="10"/>
      <c r="G1097" s="6">
        <f>1+MOD(A1097+D1073-2,2*$E$2+1)</f>
        <v>8</v>
      </c>
    </row>
    <row r="1098" spans="1:7" s="6" customFormat="1" ht="19.5" customHeight="1">
      <c r="A1098" s="10">
        <v>22</v>
      </c>
      <c r="B1098" s="12">
        <f aca="true" t="shared" si="43" ref="B1098:B1103">IF(G1098=$E$2+1,0,IF(G1098&lt;$E$2+1,G1098,$E$2+$E$2+2-G1098))</f>
        <v>9</v>
      </c>
      <c r="C1098" s="12" t="str">
        <f ca="1">IF(G1098=$E$2+1,D1074,INDIRECT(ADDRESS(4+MOD(IF(G1098&lt;$E$2+1,G1098,$E$2+$E$2+2-G1098)-A1098+2*$E$2+1,2*$E$2+1),3)))</f>
        <v>Player 15</v>
      </c>
      <c r="D1098" s="10" t="str">
        <f ca="1" t="shared" si="41"/>
        <v>Player 25</v>
      </c>
      <c r="E1098" s="10"/>
      <c r="F1098" s="10"/>
      <c r="G1098" s="6">
        <f>1+MOD(A1098+D1073-2,2*$E$2+1)</f>
        <v>9</v>
      </c>
    </row>
    <row r="1099" spans="1:7" s="6" customFormat="1" ht="19.5" customHeight="1">
      <c r="A1099" s="10">
        <v>23</v>
      </c>
      <c r="B1099" s="12">
        <f t="shared" si="43"/>
        <v>10</v>
      </c>
      <c r="C1099" s="12" t="str">
        <f ca="1">IF(G1099=$E$2+1,D1074,INDIRECT(ADDRESS(4+MOD(IF(G1099&lt;$E$2+1,G1099,$E$2+$E$2+2-G1099)-A1099+2*$E$2+1,2*$E$2+1),3)))</f>
        <v>Player 15</v>
      </c>
      <c r="D1099" s="10" t="str">
        <f ca="1" t="shared" si="41"/>
        <v>Player 23</v>
      </c>
      <c r="E1099" s="10"/>
      <c r="F1099" s="10"/>
      <c r="G1099" s="6">
        <f>1+MOD(A1099+D1073-2,2*$E$2+1)</f>
        <v>10</v>
      </c>
    </row>
    <row r="1100" spans="1:7" s="6" customFormat="1" ht="19.5" customHeight="1">
      <c r="A1100" s="10">
        <v>24</v>
      </c>
      <c r="B1100" s="12">
        <f t="shared" si="43"/>
        <v>11</v>
      </c>
      <c r="C1100" s="12" t="str">
        <f ca="1">IF(G1100=$E$2+1,D1074,INDIRECT(ADDRESS(4+MOD(IF(G1100&lt;$E$2+1,G1100,$E$2+$E$2+2-G1100)-A1100+2*$E$2+1,2*$E$2+1),3)))</f>
        <v>Player 15</v>
      </c>
      <c r="D1100" s="10" t="str">
        <f ca="1" t="shared" si="41"/>
        <v>Player 21</v>
      </c>
      <c r="E1100" s="10"/>
      <c r="F1100" s="10"/>
      <c r="G1100" s="6">
        <f>1+MOD(A1100+D1073-2,2*$E$2+1)</f>
        <v>11</v>
      </c>
    </row>
    <row r="1101" spans="1:7" s="6" customFormat="1" ht="19.5" customHeight="1">
      <c r="A1101" s="10">
        <v>25</v>
      </c>
      <c r="B1101" s="12">
        <f t="shared" si="43"/>
        <v>12</v>
      </c>
      <c r="C1101" s="12" t="str">
        <f ca="1">IF(G1101=$E$2+1,D1074,INDIRECT(ADDRESS(4+MOD(IF(G1101&lt;$E$2+1,G1101,$E$2+$E$2+2-G1101)-A1101+2*$E$2+1,2*$E$2+1),3)))</f>
        <v>Player 15</v>
      </c>
      <c r="D1101" s="10" t="str">
        <f ca="1" t="shared" si="41"/>
        <v>Player 19</v>
      </c>
      <c r="E1101" s="10"/>
      <c r="F1101" s="10"/>
      <c r="G1101" s="6">
        <f>1+MOD(A1101+D1073-2,2*$E$2+1)</f>
        <v>12</v>
      </c>
    </row>
    <row r="1102" spans="1:7" s="6" customFormat="1" ht="19.5" customHeight="1">
      <c r="A1102" s="10">
        <v>26</v>
      </c>
      <c r="B1102" s="12">
        <f t="shared" si="43"/>
        <v>13</v>
      </c>
      <c r="C1102" s="12" t="str">
        <f ca="1">IF(G1102=$E$2+1,D1074,INDIRECT(ADDRESS(4+MOD(IF(G1102&lt;$E$2+1,G1102,$E$2+$E$2+2-G1102)-A1102+2*$E$2+1,2*$E$2+1),3)))</f>
        <v>Player 15</v>
      </c>
      <c r="D1102" s="10" t="str">
        <f ca="1" t="shared" si="41"/>
        <v>Player 17</v>
      </c>
      <c r="E1102" s="10"/>
      <c r="F1102" s="10"/>
      <c r="G1102" s="6">
        <f>1+MOD(A1102+D1073-2,2*$E$2+1)</f>
        <v>13</v>
      </c>
    </row>
    <row r="1103" spans="1:7" s="6" customFormat="1" ht="19.5" customHeight="1">
      <c r="A1103" s="10">
        <v>27</v>
      </c>
      <c r="B1103" s="12">
        <f t="shared" si="43"/>
        <v>0</v>
      </c>
      <c r="C1103" s="12" t="str">
        <f ca="1">IF(G1103=$E$2+1,D1074,INDIRECT(ADDRESS(4+MOD(IF(G1103&lt;$E$2+1,G1103,$E$2+$E$2+2-G1103)-A1103+2*$E$2+1,2*$E$2+1),3)))</f>
        <v>Player 15</v>
      </c>
      <c r="D1103" s="10" t="str">
        <f ca="1" t="shared" si="41"/>
        <v>Rest</v>
      </c>
      <c r="E1103" s="10"/>
      <c r="F1103" s="10"/>
      <c r="G1103" s="6">
        <f>1+MOD(A1103+D1073-2,2*$E$2+1)</f>
        <v>14</v>
      </c>
    </row>
    <row r="1104" s="6" customFormat="1" ht="19.5" customHeight="1">
      <c r="F1104" s="7"/>
    </row>
    <row r="1105" s="6" customFormat="1" ht="19.5" customHeight="1">
      <c r="F1105" s="7"/>
    </row>
    <row r="1106" s="6" customFormat="1" ht="19.5" customHeight="1">
      <c r="F1106" s="7"/>
    </row>
    <row r="1107" s="6" customFormat="1" ht="19.5" customHeight="1">
      <c r="F1107" s="7"/>
    </row>
    <row r="1108" spans="1:4" s="6" customFormat="1" ht="19.5" customHeight="1">
      <c r="A1108" s="6" t="s">
        <v>40</v>
      </c>
      <c r="C1108" s="8" t="s">
        <v>41</v>
      </c>
      <c r="D1108" s="9">
        <v>16</v>
      </c>
    </row>
    <row r="1109" spans="3:4" s="6" customFormat="1" ht="19.5" customHeight="1">
      <c r="C1109" s="8" t="s">
        <v>42</v>
      </c>
      <c r="D1109" s="9" t="str">
        <f ca="1">INDIRECT(ADDRESS(3+D1108,3))</f>
        <v>Player 16</v>
      </c>
    </row>
    <row r="1110" s="6" customFormat="1" ht="19.5" customHeight="1"/>
    <row r="1111" spans="1:7" s="6" customFormat="1" ht="19.5" customHeight="1">
      <c r="A1111" s="10" t="s">
        <v>45</v>
      </c>
      <c r="B1111" s="17" t="s">
        <v>5</v>
      </c>
      <c r="C1111" s="12" t="s">
        <v>11</v>
      </c>
      <c r="D1111" s="10" t="s">
        <v>10</v>
      </c>
      <c r="E1111" s="11" t="s">
        <v>3</v>
      </c>
      <c r="F1111" s="10" t="s">
        <v>4</v>
      </c>
      <c r="G1111" s="6" t="s">
        <v>43</v>
      </c>
    </row>
    <row r="1112" spans="1:7" s="6" customFormat="1" ht="19.5" customHeight="1">
      <c r="A1112" s="10">
        <v>1</v>
      </c>
      <c r="B1112" s="12">
        <f>IF(G1112=$E$2+1,0,IF(G1112&lt;$E$2+1,G1112,$E$2+$E$2+2-G1112))</f>
        <v>12</v>
      </c>
      <c r="C1112" s="12" t="str">
        <f ca="1">IF(G1112=$E$2+1,D1109,INDIRECT(ADDRESS(4+MOD(IF(G1112&lt;$E$2+1,G1112,$E$2+$E$2+2-G1112)-A1112+2*$E$2+1,2*$E$2+1),3)))</f>
        <v>Player 12</v>
      </c>
      <c r="D1112" s="10" t="str">
        <f aca="true" ca="1" t="shared" si="44" ref="D1112:D1138">IF(G1112=$E$2+1,$F$3,INDIRECT(ADDRESS(4+MOD(IF(G1112&lt;$E$2+1,$E$2+$E$2+2-G1112,G1112)-A1112+2*$E$2+1,2*$E$2+1),3)))</f>
        <v>Player 16</v>
      </c>
      <c r="E1112" s="11"/>
      <c r="F1112" s="10"/>
      <c r="G1112" s="6">
        <f>1+MOD(A1112+D1108-2,2*$E$2+1)</f>
        <v>16</v>
      </c>
    </row>
    <row r="1113" spans="1:7" s="6" customFormat="1" ht="19.5" customHeight="1">
      <c r="A1113" s="10">
        <v>2</v>
      </c>
      <c r="B1113" s="12">
        <f aca="true" t="shared" si="45" ref="B1113:B1132">IF(G1113=$E$2+1,0,IF(G1113&lt;$E$2+1,G1113,$E$2+$E$2+2-G1113))</f>
        <v>11</v>
      </c>
      <c r="C1113" s="12" t="str">
        <f ca="1">IF(G1113=$E$2+1,D1109,INDIRECT(ADDRESS(4+MOD(IF(G1113&lt;$E$2+1,G1113,$E$2+$E$2+2-G1113)-A1113+2*$E$2+1,2*$E$2+1),3)))</f>
        <v>Player 10</v>
      </c>
      <c r="D1113" s="10" t="str">
        <f ca="1" t="shared" si="44"/>
        <v>Player 16</v>
      </c>
      <c r="E1113" s="11"/>
      <c r="F1113" s="10"/>
      <c r="G1113" s="6">
        <f>1+MOD(A1113+D1108-2,2*$E$2+1)</f>
        <v>17</v>
      </c>
    </row>
    <row r="1114" spans="1:7" s="6" customFormat="1" ht="19.5" customHeight="1">
      <c r="A1114" s="10">
        <v>3</v>
      </c>
      <c r="B1114" s="12">
        <f t="shared" si="45"/>
        <v>10</v>
      </c>
      <c r="C1114" s="12" t="str">
        <f ca="1">IF(G1114=$E$2+1,D1109,INDIRECT(ADDRESS(4+MOD(IF(G1114&lt;$E$2+1,G1114,$E$2+$E$2+2-G1114)-A1114+2*$E$2+1,2*$E$2+1),3)))</f>
        <v>Player 8</v>
      </c>
      <c r="D1114" s="10" t="str">
        <f ca="1" t="shared" si="44"/>
        <v>Player 16</v>
      </c>
      <c r="E1114" s="10"/>
      <c r="F1114" s="10"/>
      <c r="G1114" s="6">
        <f>1+MOD(A1114+D1108-2,2*$E$2+1)</f>
        <v>18</v>
      </c>
    </row>
    <row r="1115" spans="1:7" s="6" customFormat="1" ht="19.5" customHeight="1">
      <c r="A1115" s="10">
        <v>4</v>
      </c>
      <c r="B1115" s="12">
        <f t="shared" si="45"/>
        <v>9</v>
      </c>
      <c r="C1115" s="12" t="str">
        <f ca="1">IF(G1115=$E$2+1,D1109,INDIRECT(ADDRESS(4+MOD(IF(G1115&lt;$E$2+1,G1115,$E$2+$E$2+2-G1115)-A1115+2*$E$2+1,2*$E$2+1),3)))</f>
        <v>Player 6</v>
      </c>
      <c r="D1115" s="10" t="str">
        <f ca="1" t="shared" si="44"/>
        <v>Player 16</v>
      </c>
      <c r="E1115" s="10"/>
      <c r="F1115" s="10"/>
      <c r="G1115" s="6">
        <f>1+MOD(A1115+D1108-2,2*$E$2+1)</f>
        <v>19</v>
      </c>
    </row>
    <row r="1116" spans="1:7" s="6" customFormat="1" ht="19.5" customHeight="1">
      <c r="A1116" s="10">
        <v>5</v>
      </c>
      <c r="B1116" s="12">
        <f t="shared" si="45"/>
        <v>8</v>
      </c>
      <c r="C1116" s="12" t="str">
        <f ca="1">IF(G1116=$E$2+1,D1109,INDIRECT(ADDRESS(4+MOD(IF(G1116&lt;$E$2+1,G1116,$E$2+$E$2+2-G1116)-A1116+2*$E$2+1,2*$E$2+1),3)))</f>
        <v>Player 4</v>
      </c>
      <c r="D1116" s="10" t="str">
        <f ca="1" t="shared" si="44"/>
        <v>Player 16</v>
      </c>
      <c r="E1116" s="10"/>
      <c r="F1116" s="10"/>
      <c r="G1116" s="6">
        <f>1+MOD(A1116+D1108-2,2*$E$2+1)</f>
        <v>20</v>
      </c>
    </row>
    <row r="1117" spans="1:7" s="6" customFormat="1" ht="19.5" customHeight="1">
      <c r="A1117" s="10">
        <v>6</v>
      </c>
      <c r="B1117" s="12">
        <f t="shared" si="45"/>
        <v>7</v>
      </c>
      <c r="C1117" s="12" t="str">
        <f ca="1">IF(G1117=$E$2+1,D1109,INDIRECT(ADDRESS(4+MOD(IF(G1117&lt;$E$2+1,G1117,$E$2+$E$2+2-G1117)-A1117+2*$E$2+1,2*$E$2+1),3)))</f>
        <v>Player 2</v>
      </c>
      <c r="D1117" s="10" t="str">
        <f ca="1" t="shared" si="44"/>
        <v>Player 16</v>
      </c>
      <c r="E1117" s="10"/>
      <c r="F1117" s="10"/>
      <c r="G1117" s="6">
        <f>1+MOD(A1117+D1108-2,2*$E$2+1)</f>
        <v>21</v>
      </c>
    </row>
    <row r="1118" spans="1:7" s="6" customFormat="1" ht="19.5" customHeight="1">
      <c r="A1118" s="10">
        <v>7</v>
      </c>
      <c r="B1118" s="12">
        <f t="shared" si="45"/>
        <v>6</v>
      </c>
      <c r="C1118" s="12" t="str">
        <f ca="1">IF(G1118=$E$2+1,D1109,INDIRECT(ADDRESS(4+MOD(IF(G1118&lt;$E$2+1,G1118,$E$2+$E$2+2-G1118)-A1118+2*$E$2+1,2*$E$2+1),3)))</f>
        <v>Player 27 or Rest</v>
      </c>
      <c r="D1118" s="10" t="str">
        <f ca="1" t="shared" si="44"/>
        <v>Player 16</v>
      </c>
      <c r="E1118" s="10"/>
      <c r="F1118" s="10"/>
      <c r="G1118" s="6">
        <f>1+MOD(A1118+D1108-2,2*$E$2+1)</f>
        <v>22</v>
      </c>
    </row>
    <row r="1119" spans="1:7" s="6" customFormat="1" ht="19.5" customHeight="1">
      <c r="A1119" s="10">
        <v>8</v>
      </c>
      <c r="B1119" s="12">
        <f t="shared" si="45"/>
        <v>5</v>
      </c>
      <c r="C1119" s="12" t="str">
        <f ca="1">IF(G1119=$E$2+1,D1109,INDIRECT(ADDRESS(4+MOD(IF(G1119&lt;$E$2+1,G1119,$E$2+$E$2+2-G1119)-A1119+2*$E$2+1,2*$E$2+1),3)))</f>
        <v>Player 25</v>
      </c>
      <c r="D1119" s="10" t="str">
        <f ca="1" t="shared" si="44"/>
        <v>Player 16</v>
      </c>
      <c r="E1119" s="10"/>
      <c r="F1119" s="10"/>
      <c r="G1119" s="6">
        <f>1+MOD(A1119+D1108-2,2*$E$2+1)</f>
        <v>23</v>
      </c>
    </row>
    <row r="1120" spans="1:7" s="6" customFormat="1" ht="19.5" customHeight="1">
      <c r="A1120" s="10">
        <v>9</v>
      </c>
      <c r="B1120" s="12">
        <f t="shared" si="45"/>
        <v>4</v>
      </c>
      <c r="C1120" s="12" t="str">
        <f ca="1">IF(G1120=$E$2+1,D1109,INDIRECT(ADDRESS(4+MOD(IF(G1120&lt;$E$2+1,G1120,$E$2+$E$2+2-G1120)-A1120+2*$E$2+1,2*$E$2+1),3)))</f>
        <v>Player 23</v>
      </c>
      <c r="D1120" s="10" t="str">
        <f ca="1" t="shared" si="44"/>
        <v>Player 16</v>
      </c>
      <c r="E1120" s="10"/>
      <c r="F1120" s="10"/>
      <c r="G1120" s="6">
        <f>1+MOD(A1120+D1108-2,2*$E$2+1)</f>
        <v>24</v>
      </c>
    </row>
    <row r="1121" spans="1:7" s="6" customFormat="1" ht="19.5" customHeight="1">
      <c r="A1121" s="10">
        <v>10</v>
      </c>
      <c r="B1121" s="12">
        <f t="shared" si="45"/>
        <v>3</v>
      </c>
      <c r="C1121" s="12" t="str">
        <f ca="1">IF(G1121=$E$2+1,D1109,INDIRECT(ADDRESS(4+MOD(IF(G1121&lt;$E$2+1,G1121,$E$2+$E$2+2-G1121)-A1121+2*$E$2+1,2*$E$2+1),3)))</f>
        <v>Player 21</v>
      </c>
      <c r="D1121" s="10" t="str">
        <f ca="1" t="shared" si="44"/>
        <v>Player 16</v>
      </c>
      <c r="E1121" s="10"/>
      <c r="F1121" s="10"/>
      <c r="G1121" s="6">
        <f>1+MOD(A1121+D1108-2,2*$E$2+1)</f>
        <v>25</v>
      </c>
    </row>
    <row r="1122" spans="1:7" s="6" customFormat="1" ht="19.5" customHeight="1">
      <c r="A1122" s="10">
        <v>11</v>
      </c>
      <c r="B1122" s="12">
        <f t="shared" si="45"/>
        <v>2</v>
      </c>
      <c r="C1122" s="12" t="str">
        <f ca="1">IF(G1122=$E$2+1,D1109,INDIRECT(ADDRESS(4+MOD(IF(G1122&lt;$E$2+1,G1122,$E$2+$E$2+2-G1122)-A1122+2*$E$2+1,2*$E$2+1),3)))</f>
        <v>Player 19</v>
      </c>
      <c r="D1122" s="10" t="str">
        <f ca="1" t="shared" si="44"/>
        <v>Player 16</v>
      </c>
      <c r="E1122" s="10"/>
      <c r="F1122" s="10"/>
      <c r="G1122" s="6">
        <f>1+MOD(A1122+D1108-2,2*$E$2+1)</f>
        <v>26</v>
      </c>
    </row>
    <row r="1123" spans="1:7" s="6" customFormat="1" ht="19.5" customHeight="1">
      <c r="A1123" s="10">
        <v>12</v>
      </c>
      <c r="B1123" s="12">
        <f t="shared" si="45"/>
        <v>1</v>
      </c>
      <c r="C1123" s="12" t="str">
        <f ca="1">IF(G1123=$E$2+1,D1109,INDIRECT(ADDRESS(4+MOD(IF(G1123&lt;$E$2+1,G1123,$E$2+$E$2+2-G1123)-A1123+2*$E$2+1,2*$E$2+1),3)))</f>
        <v>Player 17</v>
      </c>
      <c r="D1123" s="10" t="str">
        <f ca="1" t="shared" si="44"/>
        <v>Player 16</v>
      </c>
      <c r="E1123" s="10"/>
      <c r="F1123" s="10"/>
      <c r="G1123" s="6">
        <f>1+MOD(A1123+D1108-2,2*$E$2+1)</f>
        <v>27</v>
      </c>
    </row>
    <row r="1124" spans="1:7" s="6" customFormat="1" ht="19.5" customHeight="1">
      <c r="A1124" s="10">
        <v>13</v>
      </c>
      <c r="B1124" s="12">
        <f t="shared" si="45"/>
        <v>1</v>
      </c>
      <c r="C1124" s="12" t="str">
        <f ca="1">IF(G1124=$E$2+1,D1109,INDIRECT(ADDRESS(4+MOD(IF(G1124&lt;$E$2+1,G1124,$E$2+$E$2+2-G1124)-A1124+2*$E$2+1,2*$E$2+1),3)))</f>
        <v>Player 16</v>
      </c>
      <c r="D1124" s="10" t="str">
        <f ca="1" t="shared" si="44"/>
        <v>Player 15</v>
      </c>
      <c r="E1124" s="10"/>
      <c r="F1124" s="10"/>
      <c r="G1124" s="6">
        <f>1+MOD(A1124+D1108-2,2*$E$2+1)</f>
        <v>1</v>
      </c>
    </row>
    <row r="1125" spans="1:7" s="6" customFormat="1" ht="19.5" customHeight="1">
      <c r="A1125" s="10">
        <v>14</v>
      </c>
      <c r="B1125" s="12">
        <f t="shared" si="45"/>
        <v>2</v>
      </c>
      <c r="C1125" s="12" t="str">
        <f ca="1">IF(G1125=$E$2+1,D1109,INDIRECT(ADDRESS(4+MOD(IF(G1125&lt;$E$2+1,G1125,$E$2+$E$2+2-G1125)-A1125+2*$E$2+1,2*$E$2+1),3)))</f>
        <v>Player 16</v>
      </c>
      <c r="D1125" s="10" t="str">
        <f ca="1" t="shared" si="44"/>
        <v>Player 13</v>
      </c>
      <c r="E1125" s="10"/>
      <c r="F1125" s="10"/>
      <c r="G1125" s="6">
        <f>1+MOD(A1125+D1108-2,2*$E$2+1)</f>
        <v>2</v>
      </c>
    </row>
    <row r="1126" spans="1:7" s="6" customFormat="1" ht="19.5" customHeight="1">
      <c r="A1126" s="10">
        <v>15</v>
      </c>
      <c r="B1126" s="12">
        <f t="shared" si="45"/>
        <v>3</v>
      </c>
      <c r="C1126" s="12" t="str">
        <f ca="1">IF(G1126=$E$2+1,D1109,INDIRECT(ADDRESS(4+MOD(IF(G1126&lt;$E$2+1,G1126,$E$2+$E$2+2-G1126)-A1126+2*$E$2+1,2*$E$2+1),3)))</f>
        <v>Player 16</v>
      </c>
      <c r="D1126" s="10" t="str">
        <f ca="1" t="shared" si="44"/>
        <v>Player 11</v>
      </c>
      <c r="E1126" s="10"/>
      <c r="F1126" s="10"/>
      <c r="G1126" s="6">
        <f>1+MOD(A1126+D1108-2,2*$E$2+1)</f>
        <v>3</v>
      </c>
    </row>
    <row r="1127" spans="1:7" s="6" customFormat="1" ht="19.5" customHeight="1">
      <c r="A1127" s="10">
        <v>16</v>
      </c>
      <c r="B1127" s="12">
        <f t="shared" si="45"/>
        <v>4</v>
      </c>
      <c r="C1127" s="12" t="str">
        <f ca="1">IF(G1127=$E$2+1,D1109,INDIRECT(ADDRESS(4+MOD(IF(G1127&lt;$E$2+1,G1127,$E$2+$E$2+2-G1127)-A1127+2*$E$2+1,2*$E$2+1),3)))</f>
        <v>Player 16</v>
      </c>
      <c r="D1127" s="10" t="str">
        <f ca="1" t="shared" si="44"/>
        <v>Player 9</v>
      </c>
      <c r="E1127" s="10"/>
      <c r="F1127" s="10"/>
      <c r="G1127" s="6">
        <f>1+MOD(A1127+D1108-2,2*$E$2+1)</f>
        <v>4</v>
      </c>
    </row>
    <row r="1128" spans="1:7" s="6" customFormat="1" ht="19.5" customHeight="1">
      <c r="A1128" s="10">
        <v>17</v>
      </c>
      <c r="B1128" s="12">
        <f t="shared" si="45"/>
        <v>5</v>
      </c>
      <c r="C1128" s="12" t="str">
        <f ca="1">IF(G1128=$E$2+1,D1109,INDIRECT(ADDRESS(4+MOD(IF(G1128&lt;$E$2+1,G1128,$E$2+$E$2+2-G1128)-A1128+2*$E$2+1,2*$E$2+1),3)))</f>
        <v>Player 16</v>
      </c>
      <c r="D1128" s="10" t="str">
        <f ca="1" t="shared" si="44"/>
        <v>Player 7</v>
      </c>
      <c r="E1128" s="10"/>
      <c r="F1128" s="10"/>
      <c r="G1128" s="6">
        <f>1+MOD(A1128+D1108-2,2*$E$2+1)</f>
        <v>5</v>
      </c>
    </row>
    <row r="1129" spans="1:7" s="6" customFormat="1" ht="19.5" customHeight="1">
      <c r="A1129" s="10">
        <v>18</v>
      </c>
      <c r="B1129" s="12">
        <f t="shared" si="45"/>
        <v>6</v>
      </c>
      <c r="C1129" s="12" t="str">
        <f ca="1">IF(G1129=$E$2+1,D1109,INDIRECT(ADDRESS(4+MOD(IF(G1129&lt;$E$2+1,G1129,$E$2+$E$2+2-G1129)-A1129+2*$E$2+1,2*$E$2+1),3)))</f>
        <v>Player 16</v>
      </c>
      <c r="D1129" s="10" t="str">
        <f ca="1" t="shared" si="44"/>
        <v>Player 5</v>
      </c>
      <c r="E1129" s="10"/>
      <c r="F1129" s="10"/>
      <c r="G1129" s="6">
        <f>1+MOD(A1129+D1108-2,2*$E$2+1)</f>
        <v>6</v>
      </c>
    </row>
    <row r="1130" spans="1:7" s="6" customFormat="1" ht="19.5" customHeight="1">
      <c r="A1130" s="10">
        <v>19</v>
      </c>
      <c r="B1130" s="12">
        <f t="shared" si="45"/>
        <v>7</v>
      </c>
      <c r="C1130" s="12" t="str">
        <f ca="1">IF(G1130=$E$2+1,D1109,INDIRECT(ADDRESS(4+MOD(IF(G1130&lt;$E$2+1,G1130,$E$2+$E$2+2-G1130)-A1130+2*$E$2+1,2*$E$2+1),3)))</f>
        <v>Player 16</v>
      </c>
      <c r="D1130" s="10" t="str">
        <f ca="1" t="shared" si="44"/>
        <v>Player 3</v>
      </c>
      <c r="E1130" s="10"/>
      <c r="F1130" s="10"/>
      <c r="G1130" s="6">
        <f>1+MOD(A1130+D1108-2,2*$E$2+1)</f>
        <v>7</v>
      </c>
    </row>
    <row r="1131" spans="1:7" s="6" customFormat="1" ht="19.5" customHeight="1">
      <c r="A1131" s="10">
        <v>20</v>
      </c>
      <c r="B1131" s="12">
        <f t="shared" si="45"/>
        <v>8</v>
      </c>
      <c r="C1131" s="12" t="str">
        <f ca="1">IF(G1131=$E$2+1,D1109,INDIRECT(ADDRESS(4+MOD(IF(G1131&lt;$E$2+1,G1131,$E$2+$E$2+2-G1131)-A1131+2*$E$2+1,2*$E$2+1),3)))</f>
        <v>Player 16</v>
      </c>
      <c r="D1131" s="10" t="str">
        <f ca="1" t="shared" si="44"/>
        <v>Player 1</v>
      </c>
      <c r="E1131" s="10"/>
      <c r="F1131" s="10"/>
      <c r="G1131" s="6">
        <f>1+MOD(A1131+D1108-2,2*$E$2+1)</f>
        <v>8</v>
      </c>
    </row>
    <row r="1132" spans="1:7" s="6" customFormat="1" ht="19.5" customHeight="1">
      <c r="A1132" s="10">
        <v>21</v>
      </c>
      <c r="B1132" s="12">
        <f t="shared" si="45"/>
        <v>9</v>
      </c>
      <c r="C1132" s="12" t="str">
        <f ca="1">IF(G1132=$E$2+1,D1109,INDIRECT(ADDRESS(4+MOD(IF(G1132&lt;$E$2+1,G1132,$E$2+$E$2+2-G1132)-A1132+2*$E$2+1,2*$E$2+1),3)))</f>
        <v>Player 16</v>
      </c>
      <c r="D1132" s="10" t="str">
        <f ca="1" t="shared" si="44"/>
        <v>Player 26</v>
      </c>
      <c r="E1132" s="10"/>
      <c r="F1132" s="10"/>
      <c r="G1132" s="6">
        <f>1+MOD(A1132+D1108-2,2*$E$2+1)</f>
        <v>9</v>
      </c>
    </row>
    <row r="1133" spans="1:7" s="6" customFormat="1" ht="19.5" customHeight="1">
      <c r="A1133" s="10">
        <v>22</v>
      </c>
      <c r="B1133" s="12">
        <f aca="true" t="shared" si="46" ref="B1133:B1138">IF(G1133=$E$2+1,0,IF(G1133&lt;$E$2+1,G1133,$E$2+$E$2+2-G1133))</f>
        <v>10</v>
      </c>
      <c r="C1133" s="12" t="str">
        <f ca="1">IF(G1133=$E$2+1,D1109,INDIRECT(ADDRESS(4+MOD(IF(G1133&lt;$E$2+1,G1133,$E$2+$E$2+2-G1133)-A1133+2*$E$2+1,2*$E$2+1),3)))</f>
        <v>Player 16</v>
      </c>
      <c r="D1133" s="10" t="str">
        <f ca="1" t="shared" si="44"/>
        <v>Player 24</v>
      </c>
      <c r="E1133" s="10"/>
      <c r="F1133" s="10"/>
      <c r="G1133" s="6">
        <f>1+MOD(A1133+D1108-2,2*$E$2+1)</f>
        <v>10</v>
      </c>
    </row>
    <row r="1134" spans="1:7" s="6" customFormat="1" ht="19.5" customHeight="1">
      <c r="A1134" s="10">
        <v>23</v>
      </c>
      <c r="B1134" s="12">
        <f t="shared" si="46"/>
        <v>11</v>
      </c>
      <c r="C1134" s="12" t="str">
        <f ca="1">IF(G1134=$E$2+1,D1109,INDIRECT(ADDRESS(4+MOD(IF(G1134&lt;$E$2+1,G1134,$E$2+$E$2+2-G1134)-A1134+2*$E$2+1,2*$E$2+1),3)))</f>
        <v>Player 16</v>
      </c>
      <c r="D1134" s="10" t="str">
        <f ca="1" t="shared" si="44"/>
        <v>Player 22</v>
      </c>
      <c r="E1134" s="10"/>
      <c r="F1134" s="10"/>
      <c r="G1134" s="6">
        <f>1+MOD(A1134+D1108-2,2*$E$2+1)</f>
        <v>11</v>
      </c>
    </row>
    <row r="1135" spans="1:7" s="6" customFormat="1" ht="19.5" customHeight="1">
      <c r="A1135" s="10">
        <v>24</v>
      </c>
      <c r="B1135" s="12">
        <f t="shared" si="46"/>
        <v>12</v>
      </c>
      <c r="C1135" s="12" t="str">
        <f ca="1">IF(G1135=$E$2+1,D1109,INDIRECT(ADDRESS(4+MOD(IF(G1135&lt;$E$2+1,G1135,$E$2+$E$2+2-G1135)-A1135+2*$E$2+1,2*$E$2+1),3)))</f>
        <v>Player 16</v>
      </c>
      <c r="D1135" s="10" t="str">
        <f ca="1" t="shared" si="44"/>
        <v>Player 20</v>
      </c>
      <c r="E1135" s="10"/>
      <c r="F1135" s="10"/>
      <c r="G1135" s="6">
        <f>1+MOD(A1135+D1108-2,2*$E$2+1)</f>
        <v>12</v>
      </c>
    </row>
    <row r="1136" spans="1:7" s="6" customFormat="1" ht="19.5" customHeight="1">
      <c r="A1136" s="10">
        <v>25</v>
      </c>
      <c r="B1136" s="12">
        <f t="shared" si="46"/>
        <v>13</v>
      </c>
      <c r="C1136" s="12" t="str">
        <f ca="1">IF(G1136=$E$2+1,D1109,INDIRECT(ADDRESS(4+MOD(IF(G1136&lt;$E$2+1,G1136,$E$2+$E$2+2-G1136)-A1136+2*$E$2+1,2*$E$2+1),3)))</f>
        <v>Player 16</v>
      </c>
      <c r="D1136" s="10" t="str">
        <f ca="1" t="shared" si="44"/>
        <v>Player 18</v>
      </c>
      <c r="E1136" s="10"/>
      <c r="F1136" s="10"/>
      <c r="G1136" s="6">
        <f>1+MOD(A1136+D1108-2,2*$E$2+1)</f>
        <v>13</v>
      </c>
    </row>
    <row r="1137" spans="1:7" s="6" customFormat="1" ht="19.5" customHeight="1">
      <c r="A1137" s="10">
        <v>26</v>
      </c>
      <c r="B1137" s="12">
        <f t="shared" si="46"/>
        <v>0</v>
      </c>
      <c r="C1137" s="12" t="str">
        <f ca="1">IF(G1137=$E$2+1,D1109,INDIRECT(ADDRESS(4+MOD(IF(G1137&lt;$E$2+1,G1137,$E$2+$E$2+2-G1137)-A1137+2*$E$2+1,2*$E$2+1),3)))</f>
        <v>Player 16</v>
      </c>
      <c r="D1137" s="10" t="str">
        <f ca="1" t="shared" si="44"/>
        <v>Rest</v>
      </c>
      <c r="E1137" s="10"/>
      <c r="F1137" s="10"/>
      <c r="G1137" s="6">
        <f>1+MOD(A1137+D1108-2,2*$E$2+1)</f>
        <v>14</v>
      </c>
    </row>
    <row r="1138" spans="1:7" s="6" customFormat="1" ht="19.5" customHeight="1">
      <c r="A1138" s="10">
        <v>27</v>
      </c>
      <c r="B1138" s="12">
        <f t="shared" si="46"/>
        <v>13</v>
      </c>
      <c r="C1138" s="12" t="str">
        <f ca="1">IF(G1138=$E$2+1,D1109,INDIRECT(ADDRESS(4+MOD(IF(G1138&lt;$E$2+1,G1138,$E$2+$E$2+2-G1138)-A1138+2*$E$2+1,2*$E$2+1),3)))</f>
        <v>Player 14</v>
      </c>
      <c r="D1138" s="10" t="str">
        <f ca="1" t="shared" si="44"/>
        <v>Player 16</v>
      </c>
      <c r="E1138" s="10"/>
      <c r="F1138" s="10"/>
      <c r="G1138" s="6">
        <f>1+MOD(A1138+D1108-2,2*$E$2+1)</f>
        <v>15</v>
      </c>
    </row>
    <row r="1139" s="6" customFormat="1" ht="19.5" customHeight="1">
      <c r="F1139" s="7"/>
    </row>
    <row r="1140" s="6" customFormat="1" ht="19.5" customHeight="1">
      <c r="F1140" s="7"/>
    </row>
    <row r="1141" s="6" customFormat="1" ht="19.5" customHeight="1">
      <c r="F1141" s="7"/>
    </row>
    <row r="1142" s="6" customFormat="1" ht="19.5" customHeight="1">
      <c r="F1142" s="7"/>
    </row>
    <row r="1143" spans="1:4" s="6" customFormat="1" ht="19.5" customHeight="1">
      <c r="A1143" s="6" t="s">
        <v>40</v>
      </c>
      <c r="C1143" s="8" t="s">
        <v>41</v>
      </c>
      <c r="D1143" s="9">
        <v>17</v>
      </c>
    </row>
    <row r="1144" spans="3:4" s="6" customFormat="1" ht="19.5" customHeight="1">
      <c r="C1144" s="8" t="s">
        <v>42</v>
      </c>
      <c r="D1144" s="9" t="str">
        <f ca="1">INDIRECT(ADDRESS(3+D1143,3))</f>
        <v>Player 17</v>
      </c>
    </row>
    <row r="1145" s="6" customFormat="1" ht="19.5" customHeight="1"/>
    <row r="1146" spans="1:7" s="6" customFormat="1" ht="19.5" customHeight="1">
      <c r="A1146" s="10" t="s">
        <v>45</v>
      </c>
      <c r="B1146" s="17" t="s">
        <v>5</v>
      </c>
      <c r="C1146" s="12" t="s">
        <v>11</v>
      </c>
      <c r="D1146" s="10" t="s">
        <v>10</v>
      </c>
      <c r="E1146" s="11" t="s">
        <v>3</v>
      </c>
      <c r="F1146" s="10" t="s">
        <v>4</v>
      </c>
      <c r="G1146" s="6" t="s">
        <v>43</v>
      </c>
    </row>
    <row r="1147" spans="1:7" s="6" customFormat="1" ht="19.5" customHeight="1">
      <c r="A1147" s="10">
        <v>1</v>
      </c>
      <c r="B1147" s="12">
        <f>IF(G1147=$E$2+1,0,IF(G1147&lt;$E$2+1,G1147,$E$2+$E$2+2-G1147))</f>
        <v>11</v>
      </c>
      <c r="C1147" s="12" t="str">
        <f ca="1">IF(G1147=$E$2+1,D1144,INDIRECT(ADDRESS(4+MOD(IF(G1147&lt;$E$2+1,G1147,$E$2+$E$2+2-G1147)-A1147+2*$E$2+1,2*$E$2+1),3)))</f>
        <v>Player 11</v>
      </c>
      <c r="D1147" s="10" t="str">
        <f aca="true" ca="1" t="shared" si="47" ref="D1147:D1173">IF(G1147=$E$2+1,$F$3,INDIRECT(ADDRESS(4+MOD(IF(G1147&lt;$E$2+1,$E$2+$E$2+2-G1147,G1147)-A1147+2*$E$2+1,2*$E$2+1),3)))</f>
        <v>Player 17</v>
      </c>
      <c r="E1147" s="11"/>
      <c r="F1147" s="10"/>
      <c r="G1147" s="6">
        <f>1+MOD(A1147+D1143-2,2*$E$2+1)</f>
        <v>17</v>
      </c>
    </row>
    <row r="1148" spans="1:7" s="6" customFormat="1" ht="19.5" customHeight="1">
      <c r="A1148" s="10">
        <v>2</v>
      </c>
      <c r="B1148" s="12">
        <f aca="true" t="shared" si="48" ref="B1148:B1167">IF(G1148=$E$2+1,0,IF(G1148&lt;$E$2+1,G1148,$E$2+$E$2+2-G1148))</f>
        <v>10</v>
      </c>
      <c r="C1148" s="12" t="str">
        <f ca="1">IF(G1148=$E$2+1,D1144,INDIRECT(ADDRESS(4+MOD(IF(G1148&lt;$E$2+1,G1148,$E$2+$E$2+2-G1148)-A1148+2*$E$2+1,2*$E$2+1),3)))</f>
        <v>Player 9</v>
      </c>
      <c r="D1148" s="10" t="str">
        <f ca="1" t="shared" si="47"/>
        <v>Player 17</v>
      </c>
      <c r="E1148" s="11"/>
      <c r="F1148" s="10"/>
      <c r="G1148" s="6">
        <f>1+MOD(A1148+D1143-2,2*$E$2+1)</f>
        <v>18</v>
      </c>
    </row>
    <row r="1149" spans="1:7" s="6" customFormat="1" ht="19.5" customHeight="1">
      <c r="A1149" s="10">
        <v>3</v>
      </c>
      <c r="B1149" s="12">
        <f t="shared" si="48"/>
        <v>9</v>
      </c>
      <c r="C1149" s="12" t="str">
        <f ca="1">IF(G1149=$E$2+1,D1144,INDIRECT(ADDRESS(4+MOD(IF(G1149&lt;$E$2+1,G1149,$E$2+$E$2+2-G1149)-A1149+2*$E$2+1,2*$E$2+1),3)))</f>
        <v>Player 7</v>
      </c>
      <c r="D1149" s="10" t="str">
        <f ca="1" t="shared" si="47"/>
        <v>Player 17</v>
      </c>
      <c r="E1149" s="10"/>
      <c r="F1149" s="10"/>
      <c r="G1149" s="6">
        <f>1+MOD(A1149+D1143-2,2*$E$2+1)</f>
        <v>19</v>
      </c>
    </row>
    <row r="1150" spans="1:7" s="6" customFormat="1" ht="19.5" customHeight="1">
      <c r="A1150" s="10">
        <v>4</v>
      </c>
      <c r="B1150" s="12">
        <f t="shared" si="48"/>
        <v>8</v>
      </c>
      <c r="C1150" s="12" t="str">
        <f ca="1">IF(G1150=$E$2+1,D1144,INDIRECT(ADDRESS(4+MOD(IF(G1150&lt;$E$2+1,G1150,$E$2+$E$2+2-G1150)-A1150+2*$E$2+1,2*$E$2+1),3)))</f>
        <v>Player 5</v>
      </c>
      <c r="D1150" s="10" t="str">
        <f ca="1" t="shared" si="47"/>
        <v>Player 17</v>
      </c>
      <c r="E1150" s="10"/>
      <c r="F1150" s="10"/>
      <c r="G1150" s="6">
        <f>1+MOD(A1150+D1143-2,2*$E$2+1)</f>
        <v>20</v>
      </c>
    </row>
    <row r="1151" spans="1:7" s="6" customFormat="1" ht="19.5" customHeight="1">
      <c r="A1151" s="10">
        <v>5</v>
      </c>
      <c r="B1151" s="12">
        <f t="shared" si="48"/>
        <v>7</v>
      </c>
      <c r="C1151" s="12" t="str">
        <f ca="1">IF(G1151=$E$2+1,D1144,INDIRECT(ADDRESS(4+MOD(IF(G1151&lt;$E$2+1,G1151,$E$2+$E$2+2-G1151)-A1151+2*$E$2+1,2*$E$2+1),3)))</f>
        <v>Player 3</v>
      </c>
      <c r="D1151" s="10" t="str">
        <f ca="1" t="shared" si="47"/>
        <v>Player 17</v>
      </c>
      <c r="E1151" s="10"/>
      <c r="F1151" s="10"/>
      <c r="G1151" s="6">
        <f>1+MOD(A1151+D1143-2,2*$E$2+1)</f>
        <v>21</v>
      </c>
    </row>
    <row r="1152" spans="1:7" s="6" customFormat="1" ht="19.5" customHeight="1">
      <c r="A1152" s="10">
        <v>6</v>
      </c>
      <c r="B1152" s="12">
        <f t="shared" si="48"/>
        <v>6</v>
      </c>
      <c r="C1152" s="12" t="str">
        <f ca="1">IF(G1152=$E$2+1,D1144,INDIRECT(ADDRESS(4+MOD(IF(G1152&lt;$E$2+1,G1152,$E$2+$E$2+2-G1152)-A1152+2*$E$2+1,2*$E$2+1),3)))</f>
        <v>Player 1</v>
      </c>
      <c r="D1152" s="10" t="str">
        <f ca="1" t="shared" si="47"/>
        <v>Player 17</v>
      </c>
      <c r="E1152" s="10"/>
      <c r="F1152" s="10"/>
      <c r="G1152" s="6">
        <f>1+MOD(A1152+D1143-2,2*$E$2+1)</f>
        <v>22</v>
      </c>
    </row>
    <row r="1153" spans="1:7" s="6" customFormat="1" ht="19.5" customHeight="1">
      <c r="A1153" s="10">
        <v>7</v>
      </c>
      <c r="B1153" s="12">
        <f t="shared" si="48"/>
        <v>5</v>
      </c>
      <c r="C1153" s="12" t="str">
        <f ca="1">IF(G1153=$E$2+1,D1144,INDIRECT(ADDRESS(4+MOD(IF(G1153&lt;$E$2+1,G1153,$E$2+$E$2+2-G1153)-A1153+2*$E$2+1,2*$E$2+1),3)))</f>
        <v>Player 26</v>
      </c>
      <c r="D1153" s="10" t="str">
        <f ca="1" t="shared" si="47"/>
        <v>Player 17</v>
      </c>
      <c r="E1153" s="10"/>
      <c r="F1153" s="10"/>
      <c r="G1153" s="6">
        <f>1+MOD(A1153+D1143-2,2*$E$2+1)</f>
        <v>23</v>
      </c>
    </row>
    <row r="1154" spans="1:7" s="6" customFormat="1" ht="19.5" customHeight="1">
      <c r="A1154" s="10">
        <v>8</v>
      </c>
      <c r="B1154" s="12">
        <f t="shared" si="48"/>
        <v>4</v>
      </c>
      <c r="C1154" s="12" t="str">
        <f ca="1">IF(G1154=$E$2+1,D1144,INDIRECT(ADDRESS(4+MOD(IF(G1154&lt;$E$2+1,G1154,$E$2+$E$2+2-G1154)-A1154+2*$E$2+1,2*$E$2+1),3)))</f>
        <v>Player 24</v>
      </c>
      <c r="D1154" s="10" t="str">
        <f ca="1" t="shared" si="47"/>
        <v>Player 17</v>
      </c>
      <c r="E1154" s="10"/>
      <c r="F1154" s="10"/>
      <c r="G1154" s="6">
        <f>1+MOD(A1154+D1143-2,2*$E$2+1)</f>
        <v>24</v>
      </c>
    </row>
    <row r="1155" spans="1:7" s="6" customFormat="1" ht="19.5" customHeight="1">
      <c r="A1155" s="10">
        <v>9</v>
      </c>
      <c r="B1155" s="12">
        <f t="shared" si="48"/>
        <v>3</v>
      </c>
      <c r="C1155" s="12" t="str">
        <f ca="1">IF(G1155=$E$2+1,D1144,INDIRECT(ADDRESS(4+MOD(IF(G1155&lt;$E$2+1,G1155,$E$2+$E$2+2-G1155)-A1155+2*$E$2+1,2*$E$2+1),3)))</f>
        <v>Player 22</v>
      </c>
      <c r="D1155" s="10" t="str">
        <f ca="1" t="shared" si="47"/>
        <v>Player 17</v>
      </c>
      <c r="E1155" s="10"/>
      <c r="F1155" s="10"/>
      <c r="G1155" s="6">
        <f>1+MOD(A1155+D1143-2,2*$E$2+1)</f>
        <v>25</v>
      </c>
    </row>
    <row r="1156" spans="1:7" s="6" customFormat="1" ht="19.5" customHeight="1">
      <c r="A1156" s="10">
        <v>10</v>
      </c>
      <c r="B1156" s="12">
        <f t="shared" si="48"/>
        <v>2</v>
      </c>
      <c r="C1156" s="12" t="str">
        <f ca="1">IF(G1156=$E$2+1,D1144,INDIRECT(ADDRESS(4+MOD(IF(G1156&lt;$E$2+1,G1156,$E$2+$E$2+2-G1156)-A1156+2*$E$2+1,2*$E$2+1),3)))</f>
        <v>Player 20</v>
      </c>
      <c r="D1156" s="10" t="str">
        <f ca="1" t="shared" si="47"/>
        <v>Player 17</v>
      </c>
      <c r="E1156" s="10"/>
      <c r="F1156" s="10"/>
      <c r="G1156" s="6">
        <f>1+MOD(A1156+D1143-2,2*$E$2+1)</f>
        <v>26</v>
      </c>
    </row>
    <row r="1157" spans="1:7" s="6" customFormat="1" ht="19.5" customHeight="1">
      <c r="A1157" s="10">
        <v>11</v>
      </c>
      <c r="B1157" s="12">
        <f t="shared" si="48"/>
        <v>1</v>
      </c>
      <c r="C1157" s="12" t="str">
        <f ca="1">IF(G1157=$E$2+1,D1144,INDIRECT(ADDRESS(4+MOD(IF(G1157&lt;$E$2+1,G1157,$E$2+$E$2+2-G1157)-A1157+2*$E$2+1,2*$E$2+1),3)))</f>
        <v>Player 18</v>
      </c>
      <c r="D1157" s="10" t="str">
        <f ca="1" t="shared" si="47"/>
        <v>Player 17</v>
      </c>
      <c r="E1157" s="10"/>
      <c r="F1157" s="10"/>
      <c r="G1157" s="6">
        <f>1+MOD(A1157+D1143-2,2*$E$2+1)</f>
        <v>27</v>
      </c>
    </row>
    <row r="1158" spans="1:7" s="6" customFormat="1" ht="19.5" customHeight="1">
      <c r="A1158" s="10">
        <v>12</v>
      </c>
      <c r="B1158" s="12">
        <f t="shared" si="48"/>
        <v>1</v>
      </c>
      <c r="C1158" s="12" t="str">
        <f ca="1">IF(G1158=$E$2+1,D1144,INDIRECT(ADDRESS(4+MOD(IF(G1158&lt;$E$2+1,G1158,$E$2+$E$2+2-G1158)-A1158+2*$E$2+1,2*$E$2+1),3)))</f>
        <v>Player 17</v>
      </c>
      <c r="D1158" s="10" t="str">
        <f ca="1" t="shared" si="47"/>
        <v>Player 16</v>
      </c>
      <c r="E1158" s="10"/>
      <c r="F1158" s="10"/>
      <c r="G1158" s="6">
        <f>1+MOD(A1158+D1143-2,2*$E$2+1)</f>
        <v>1</v>
      </c>
    </row>
    <row r="1159" spans="1:7" s="6" customFormat="1" ht="19.5" customHeight="1">
      <c r="A1159" s="10">
        <v>13</v>
      </c>
      <c r="B1159" s="12">
        <f t="shared" si="48"/>
        <v>2</v>
      </c>
      <c r="C1159" s="12" t="str">
        <f ca="1">IF(G1159=$E$2+1,D1144,INDIRECT(ADDRESS(4+MOD(IF(G1159&lt;$E$2+1,G1159,$E$2+$E$2+2-G1159)-A1159+2*$E$2+1,2*$E$2+1),3)))</f>
        <v>Player 17</v>
      </c>
      <c r="D1159" s="10" t="str">
        <f ca="1" t="shared" si="47"/>
        <v>Player 14</v>
      </c>
      <c r="E1159" s="10"/>
      <c r="F1159" s="10"/>
      <c r="G1159" s="6">
        <f>1+MOD(A1159+D1143-2,2*$E$2+1)</f>
        <v>2</v>
      </c>
    </row>
    <row r="1160" spans="1:7" s="6" customFormat="1" ht="19.5" customHeight="1">
      <c r="A1160" s="10">
        <v>14</v>
      </c>
      <c r="B1160" s="12">
        <f t="shared" si="48"/>
        <v>3</v>
      </c>
      <c r="C1160" s="12" t="str">
        <f ca="1">IF(G1160=$E$2+1,D1144,INDIRECT(ADDRESS(4+MOD(IF(G1160&lt;$E$2+1,G1160,$E$2+$E$2+2-G1160)-A1160+2*$E$2+1,2*$E$2+1),3)))</f>
        <v>Player 17</v>
      </c>
      <c r="D1160" s="10" t="str">
        <f ca="1" t="shared" si="47"/>
        <v>Player 12</v>
      </c>
      <c r="E1160" s="10"/>
      <c r="F1160" s="10"/>
      <c r="G1160" s="6">
        <f>1+MOD(A1160+D1143-2,2*$E$2+1)</f>
        <v>3</v>
      </c>
    </row>
    <row r="1161" spans="1:7" s="6" customFormat="1" ht="19.5" customHeight="1">
      <c r="A1161" s="10">
        <v>15</v>
      </c>
      <c r="B1161" s="12">
        <f t="shared" si="48"/>
        <v>4</v>
      </c>
      <c r="C1161" s="12" t="str">
        <f ca="1">IF(G1161=$E$2+1,D1144,INDIRECT(ADDRESS(4+MOD(IF(G1161&lt;$E$2+1,G1161,$E$2+$E$2+2-G1161)-A1161+2*$E$2+1,2*$E$2+1),3)))</f>
        <v>Player 17</v>
      </c>
      <c r="D1161" s="10" t="str">
        <f ca="1" t="shared" si="47"/>
        <v>Player 10</v>
      </c>
      <c r="E1161" s="10"/>
      <c r="F1161" s="10"/>
      <c r="G1161" s="6">
        <f>1+MOD(A1161+D1143-2,2*$E$2+1)</f>
        <v>4</v>
      </c>
    </row>
    <row r="1162" spans="1:7" s="6" customFormat="1" ht="19.5" customHeight="1">
      <c r="A1162" s="10">
        <v>16</v>
      </c>
      <c r="B1162" s="12">
        <f t="shared" si="48"/>
        <v>5</v>
      </c>
      <c r="C1162" s="12" t="str">
        <f ca="1">IF(G1162=$E$2+1,D1144,INDIRECT(ADDRESS(4+MOD(IF(G1162&lt;$E$2+1,G1162,$E$2+$E$2+2-G1162)-A1162+2*$E$2+1,2*$E$2+1),3)))</f>
        <v>Player 17</v>
      </c>
      <c r="D1162" s="10" t="str">
        <f ca="1" t="shared" si="47"/>
        <v>Player 8</v>
      </c>
      <c r="E1162" s="10"/>
      <c r="F1162" s="10"/>
      <c r="G1162" s="6">
        <f>1+MOD(A1162+D1143-2,2*$E$2+1)</f>
        <v>5</v>
      </c>
    </row>
    <row r="1163" spans="1:7" s="6" customFormat="1" ht="19.5" customHeight="1">
      <c r="A1163" s="10">
        <v>17</v>
      </c>
      <c r="B1163" s="12">
        <f t="shared" si="48"/>
        <v>6</v>
      </c>
      <c r="C1163" s="12" t="str">
        <f ca="1">IF(G1163=$E$2+1,D1144,INDIRECT(ADDRESS(4+MOD(IF(G1163&lt;$E$2+1,G1163,$E$2+$E$2+2-G1163)-A1163+2*$E$2+1,2*$E$2+1),3)))</f>
        <v>Player 17</v>
      </c>
      <c r="D1163" s="10" t="str">
        <f ca="1" t="shared" si="47"/>
        <v>Player 6</v>
      </c>
      <c r="E1163" s="10"/>
      <c r="F1163" s="10"/>
      <c r="G1163" s="6">
        <f>1+MOD(A1163+D1143-2,2*$E$2+1)</f>
        <v>6</v>
      </c>
    </row>
    <row r="1164" spans="1:7" s="6" customFormat="1" ht="19.5" customHeight="1">
      <c r="A1164" s="10">
        <v>18</v>
      </c>
      <c r="B1164" s="12">
        <f t="shared" si="48"/>
        <v>7</v>
      </c>
      <c r="C1164" s="12" t="str">
        <f ca="1">IF(G1164=$E$2+1,D1144,INDIRECT(ADDRESS(4+MOD(IF(G1164&lt;$E$2+1,G1164,$E$2+$E$2+2-G1164)-A1164+2*$E$2+1,2*$E$2+1),3)))</f>
        <v>Player 17</v>
      </c>
      <c r="D1164" s="10" t="str">
        <f ca="1" t="shared" si="47"/>
        <v>Player 4</v>
      </c>
      <c r="E1164" s="10"/>
      <c r="F1164" s="10"/>
      <c r="G1164" s="6">
        <f>1+MOD(A1164+D1143-2,2*$E$2+1)</f>
        <v>7</v>
      </c>
    </row>
    <row r="1165" spans="1:7" s="6" customFormat="1" ht="19.5" customHeight="1">
      <c r="A1165" s="10">
        <v>19</v>
      </c>
      <c r="B1165" s="12">
        <f t="shared" si="48"/>
        <v>8</v>
      </c>
      <c r="C1165" s="12" t="str">
        <f ca="1">IF(G1165=$E$2+1,D1144,INDIRECT(ADDRESS(4+MOD(IF(G1165&lt;$E$2+1,G1165,$E$2+$E$2+2-G1165)-A1165+2*$E$2+1,2*$E$2+1),3)))</f>
        <v>Player 17</v>
      </c>
      <c r="D1165" s="10" t="str">
        <f ca="1" t="shared" si="47"/>
        <v>Player 2</v>
      </c>
      <c r="E1165" s="10"/>
      <c r="F1165" s="10"/>
      <c r="G1165" s="6">
        <f>1+MOD(A1165+D1143-2,2*$E$2+1)</f>
        <v>8</v>
      </c>
    </row>
    <row r="1166" spans="1:7" s="6" customFormat="1" ht="19.5" customHeight="1">
      <c r="A1166" s="10">
        <v>20</v>
      </c>
      <c r="B1166" s="12">
        <f t="shared" si="48"/>
        <v>9</v>
      </c>
      <c r="C1166" s="12" t="str">
        <f ca="1">IF(G1166=$E$2+1,D1144,INDIRECT(ADDRESS(4+MOD(IF(G1166&lt;$E$2+1,G1166,$E$2+$E$2+2-G1166)-A1166+2*$E$2+1,2*$E$2+1),3)))</f>
        <v>Player 17</v>
      </c>
      <c r="D1166" s="10" t="str">
        <f ca="1" t="shared" si="47"/>
        <v>Player 27 or Rest</v>
      </c>
      <c r="E1166" s="10"/>
      <c r="F1166" s="10"/>
      <c r="G1166" s="6">
        <f>1+MOD(A1166+D1143-2,2*$E$2+1)</f>
        <v>9</v>
      </c>
    </row>
    <row r="1167" spans="1:7" s="6" customFormat="1" ht="19.5" customHeight="1">
      <c r="A1167" s="10">
        <v>21</v>
      </c>
      <c r="B1167" s="12">
        <f t="shared" si="48"/>
        <v>10</v>
      </c>
      <c r="C1167" s="12" t="str">
        <f ca="1">IF(G1167=$E$2+1,D1144,INDIRECT(ADDRESS(4+MOD(IF(G1167&lt;$E$2+1,G1167,$E$2+$E$2+2-G1167)-A1167+2*$E$2+1,2*$E$2+1),3)))</f>
        <v>Player 17</v>
      </c>
      <c r="D1167" s="10" t="str">
        <f ca="1" t="shared" si="47"/>
        <v>Player 25</v>
      </c>
      <c r="E1167" s="10"/>
      <c r="F1167" s="10"/>
      <c r="G1167" s="6">
        <f>1+MOD(A1167+D1143-2,2*$E$2+1)</f>
        <v>10</v>
      </c>
    </row>
    <row r="1168" spans="1:7" s="6" customFormat="1" ht="19.5" customHeight="1">
      <c r="A1168" s="10">
        <v>22</v>
      </c>
      <c r="B1168" s="12">
        <f aca="true" t="shared" si="49" ref="B1168:B1173">IF(G1168=$E$2+1,0,IF(G1168&lt;$E$2+1,G1168,$E$2+$E$2+2-G1168))</f>
        <v>11</v>
      </c>
      <c r="C1168" s="12" t="str">
        <f ca="1">IF(G1168=$E$2+1,D1144,INDIRECT(ADDRESS(4+MOD(IF(G1168&lt;$E$2+1,G1168,$E$2+$E$2+2-G1168)-A1168+2*$E$2+1,2*$E$2+1),3)))</f>
        <v>Player 17</v>
      </c>
      <c r="D1168" s="10" t="str">
        <f ca="1" t="shared" si="47"/>
        <v>Player 23</v>
      </c>
      <c r="E1168" s="10"/>
      <c r="F1168" s="10"/>
      <c r="G1168" s="6">
        <f>1+MOD(A1168+D1143-2,2*$E$2+1)</f>
        <v>11</v>
      </c>
    </row>
    <row r="1169" spans="1:7" s="6" customFormat="1" ht="19.5" customHeight="1">
      <c r="A1169" s="10">
        <v>23</v>
      </c>
      <c r="B1169" s="12">
        <f t="shared" si="49"/>
        <v>12</v>
      </c>
      <c r="C1169" s="12" t="str">
        <f ca="1">IF(G1169=$E$2+1,D1144,INDIRECT(ADDRESS(4+MOD(IF(G1169&lt;$E$2+1,G1169,$E$2+$E$2+2-G1169)-A1169+2*$E$2+1,2*$E$2+1),3)))</f>
        <v>Player 17</v>
      </c>
      <c r="D1169" s="10" t="str">
        <f ca="1" t="shared" si="47"/>
        <v>Player 21</v>
      </c>
      <c r="E1169" s="10"/>
      <c r="F1169" s="10"/>
      <c r="G1169" s="6">
        <f>1+MOD(A1169+D1143-2,2*$E$2+1)</f>
        <v>12</v>
      </c>
    </row>
    <row r="1170" spans="1:7" s="6" customFormat="1" ht="19.5" customHeight="1">
      <c r="A1170" s="10">
        <v>24</v>
      </c>
      <c r="B1170" s="12">
        <f t="shared" si="49"/>
        <v>13</v>
      </c>
      <c r="C1170" s="12" t="str">
        <f ca="1">IF(G1170=$E$2+1,D1144,INDIRECT(ADDRESS(4+MOD(IF(G1170&lt;$E$2+1,G1170,$E$2+$E$2+2-G1170)-A1170+2*$E$2+1,2*$E$2+1),3)))</f>
        <v>Player 17</v>
      </c>
      <c r="D1170" s="10" t="str">
        <f ca="1" t="shared" si="47"/>
        <v>Player 19</v>
      </c>
      <c r="E1170" s="10"/>
      <c r="F1170" s="10"/>
      <c r="G1170" s="6">
        <f>1+MOD(A1170+D1143-2,2*$E$2+1)</f>
        <v>13</v>
      </c>
    </row>
    <row r="1171" spans="1:7" s="6" customFormat="1" ht="19.5" customHeight="1">
      <c r="A1171" s="10">
        <v>25</v>
      </c>
      <c r="B1171" s="12">
        <f t="shared" si="49"/>
        <v>0</v>
      </c>
      <c r="C1171" s="12" t="str">
        <f ca="1">IF(G1171=$E$2+1,D1144,INDIRECT(ADDRESS(4+MOD(IF(G1171&lt;$E$2+1,G1171,$E$2+$E$2+2-G1171)-A1171+2*$E$2+1,2*$E$2+1),3)))</f>
        <v>Player 17</v>
      </c>
      <c r="D1171" s="10" t="str">
        <f ca="1" t="shared" si="47"/>
        <v>Rest</v>
      </c>
      <c r="E1171" s="10"/>
      <c r="F1171" s="10"/>
      <c r="G1171" s="6">
        <f>1+MOD(A1171+D1143-2,2*$E$2+1)</f>
        <v>14</v>
      </c>
    </row>
    <row r="1172" spans="1:7" s="6" customFormat="1" ht="19.5" customHeight="1">
      <c r="A1172" s="10">
        <v>26</v>
      </c>
      <c r="B1172" s="12">
        <f t="shared" si="49"/>
        <v>13</v>
      </c>
      <c r="C1172" s="12" t="str">
        <f ca="1">IF(G1172=$E$2+1,D1144,INDIRECT(ADDRESS(4+MOD(IF(G1172&lt;$E$2+1,G1172,$E$2+$E$2+2-G1172)-A1172+2*$E$2+1,2*$E$2+1),3)))</f>
        <v>Player 15</v>
      </c>
      <c r="D1172" s="10" t="str">
        <f ca="1" t="shared" si="47"/>
        <v>Player 17</v>
      </c>
      <c r="E1172" s="10"/>
      <c r="F1172" s="10"/>
      <c r="G1172" s="6">
        <f>1+MOD(A1172+D1143-2,2*$E$2+1)</f>
        <v>15</v>
      </c>
    </row>
    <row r="1173" spans="1:7" s="6" customFormat="1" ht="19.5" customHeight="1">
      <c r="A1173" s="10">
        <v>27</v>
      </c>
      <c r="B1173" s="12">
        <f t="shared" si="49"/>
        <v>12</v>
      </c>
      <c r="C1173" s="12" t="str">
        <f ca="1">IF(G1173=$E$2+1,D1144,INDIRECT(ADDRESS(4+MOD(IF(G1173&lt;$E$2+1,G1173,$E$2+$E$2+2-G1173)-A1173+2*$E$2+1,2*$E$2+1),3)))</f>
        <v>Player 13</v>
      </c>
      <c r="D1173" s="10" t="str">
        <f ca="1" t="shared" si="47"/>
        <v>Player 17</v>
      </c>
      <c r="E1173" s="10"/>
      <c r="F1173" s="10"/>
      <c r="G1173" s="6">
        <f>1+MOD(A1173+D1143-2,2*$E$2+1)</f>
        <v>16</v>
      </c>
    </row>
    <row r="1174" s="6" customFormat="1" ht="19.5" customHeight="1">
      <c r="F1174" s="7"/>
    </row>
    <row r="1175" s="6" customFormat="1" ht="19.5" customHeight="1">
      <c r="F1175" s="7"/>
    </row>
    <row r="1176" s="6" customFormat="1" ht="19.5" customHeight="1">
      <c r="F1176" s="7"/>
    </row>
    <row r="1177" s="6" customFormat="1" ht="19.5" customHeight="1">
      <c r="F1177" s="7"/>
    </row>
    <row r="1178" spans="1:4" s="6" customFormat="1" ht="19.5" customHeight="1">
      <c r="A1178" s="6" t="s">
        <v>40</v>
      </c>
      <c r="C1178" s="8" t="s">
        <v>41</v>
      </c>
      <c r="D1178" s="9">
        <v>18</v>
      </c>
    </row>
    <row r="1179" spans="3:4" s="6" customFormat="1" ht="19.5" customHeight="1">
      <c r="C1179" s="8" t="s">
        <v>42</v>
      </c>
      <c r="D1179" s="9" t="str">
        <f ca="1">INDIRECT(ADDRESS(3+D1178,3))</f>
        <v>Player 18</v>
      </c>
    </row>
    <row r="1180" s="6" customFormat="1" ht="19.5" customHeight="1"/>
    <row r="1181" spans="1:7" s="6" customFormat="1" ht="19.5" customHeight="1">
      <c r="A1181" s="10" t="s">
        <v>45</v>
      </c>
      <c r="B1181" s="17" t="s">
        <v>5</v>
      </c>
      <c r="C1181" s="12" t="s">
        <v>11</v>
      </c>
      <c r="D1181" s="10" t="s">
        <v>10</v>
      </c>
      <c r="E1181" s="11" t="s">
        <v>3</v>
      </c>
      <c r="F1181" s="10" t="s">
        <v>4</v>
      </c>
      <c r="G1181" s="6" t="s">
        <v>43</v>
      </c>
    </row>
    <row r="1182" spans="1:7" s="6" customFormat="1" ht="19.5" customHeight="1">
      <c r="A1182" s="10">
        <v>1</v>
      </c>
      <c r="B1182" s="12">
        <f>IF(G1182=$E$2+1,0,IF(G1182&lt;$E$2+1,G1182,$E$2+$E$2+2-G1182))</f>
        <v>10</v>
      </c>
      <c r="C1182" s="12" t="str">
        <f ca="1">IF(G1182=$E$2+1,D1179,INDIRECT(ADDRESS(4+MOD(IF(G1182&lt;$E$2+1,G1182,$E$2+$E$2+2-G1182)-A1182+2*$E$2+1,2*$E$2+1),3)))</f>
        <v>Player 10</v>
      </c>
      <c r="D1182" s="10" t="str">
        <f aca="true" ca="1" t="shared" si="50" ref="D1182:D1208">IF(G1182=$E$2+1,$F$3,INDIRECT(ADDRESS(4+MOD(IF(G1182&lt;$E$2+1,$E$2+$E$2+2-G1182,G1182)-A1182+2*$E$2+1,2*$E$2+1),3)))</f>
        <v>Player 18</v>
      </c>
      <c r="E1182" s="11"/>
      <c r="F1182" s="10"/>
      <c r="G1182" s="6">
        <f>1+MOD(A1182+D1178-2,2*$E$2+1)</f>
        <v>18</v>
      </c>
    </row>
    <row r="1183" spans="1:7" s="6" customFormat="1" ht="19.5" customHeight="1">
      <c r="A1183" s="10">
        <v>2</v>
      </c>
      <c r="B1183" s="12">
        <f aca="true" t="shared" si="51" ref="B1183:B1202">IF(G1183=$E$2+1,0,IF(G1183&lt;$E$2+1,G1183,$E$2+$E$2+2-G1183))</f>
        <v>9</v>
      </c>
      <c r="C1183" s="12" t="str">
        <f ca="1">IF(G1183=$E$2+1,D1179,INDIRECT(ADDRESS(4+MOD(IF(G1183&lt;$E$2+1,G1183,$E$2+$E$2+2-G1183)-A1183+2*$E$2+1,2*$E$2+1),3)))</f>
        <v>Player 8</v>
      </c>
      <c r="D1183" s="10" t="str">
        <f ca="1" t="shared" si="50"/>
        <v>Player 18</v>
      </c>
      <c r="E1183" s="11"/>
      <c r="F1183" s="10"/>
      <c r="G1183" s="6">
        <f>1+MOD(A1183+D1178-2,2*$E$2+1)</f>
        <v>19</v>
      </c>
    </row>
    <row r="1184" spans="1:7" s="6" customFormat="1" ht="19.5" customHeight="1">
      <c r="A1184" s="10">
        <v>3</v>
      </c>
      <c r="B1184" s="12">
        <f t="shared" si="51"/>
        <v>8</v>
      </c>
      <c r="C1184" s="12" t="str">
        <f ca="1">IF(G1184=$E$2+1,D1179,INDIRECT(ADDRESS(4+MOD(IF(G1184&lt;$E$2+1,G1184,$E$2+$E$2+2-G1184)-A1184+2*$E$2+1,2*$E$2+1),3)))</f>
        <v>Player 6</v>
      </c>
      <c r="D1184" s="10" t="str">
        <f ca="1" t="shared" si="50"/>
        <v>Player 18</v>
      </c>
      <c r="E1184" s="10"/>
      <c r="F1184" s="10"/>
      <c r="G1184" s="6">
        <f>1+MOD(A1184+D1178-2,2*$E$2+1)</f>
        <v>20</v>
      </c>
    </row>
    <row r="1185" spans="1:7" s="6" customFormat="1" ht="19.5" customHeight="1">
      <c r="A1185" s="10">
        <v>4</v>
      </c>
      <c r="B1185" s="12">
        <f t="shared" si="51"/>
        <v>7</v>
      </c>
      <c r="C1185" s="12" t="str">
        <f ca="1">IF(G1185=$E$2+1,D1179,INDIRECT(ADDRESS(4+MOD(IF(G1185&lt;$E$2+1,G1185,$E$2+$E$2+2-G1185)-A1185+2*$E$2+1,2*$E$2+1),3)))</f>
        <v>Player 4</v>
      </c>
      <c r="D1185" s="10" t="str">
        <f ca="1" t="shared" si="50"/>
        <v>Player 18</v>
      </c>
      <c r="E1185" s="10"/>
      <c r="F1185" s="10"/>
      <c r="G1185" s="6">
        <f>1+MOD(A1185+D1178-2,2*$E$2+1)</f>
        <v>21</v>
      </c>
    </row>
    <row r="1186" spans="1:7" s="6" customFormat="1" ht="19.5" customHeight="1">
      <c r="A1186" s="10">
        <v>5</v>
      </c>
      <c r="B1186" s="12">
        <f t="shared" si="51"/>
        <v>6</v>
      </c>
      <c r="C1186" s="12" t="str">
        <f ca="1">IF(G1186=$E$2+1,D1179,INDIRECT(ADDRESS(4+MOD(IF(G1186&lt;$E$2+1,G1186,$E$2+$E$2+2-G1186)-A1186+2*$E$2+1,2*$E$2+1),3)))</f>
        <v>Player 2</v>
      </c>
      <c r="D1186" s="10" t="str">
        <f ca="1" t="shared" si="50"/>
        <v>Player 18</v>
      </c>
      <c r="E1186" s="10"/>
      <c r="F1186" s="10"/>
      <c r="G1186" s="6">
        <f>1+MOD(A1186+D1178-2,2*$E$2+1)</f>
        <v>22</v>
      </c>
    </row>
    <row r="1187" spans="1:7" s="6" customFormat="1" ht="19.5" customHeight="1">
      <c r="A1187" s="10">
        <v>6</v>
      </c>
      <c r="B1187" s="12">
        <f t="shared" si="51"/>
        <v>5</v>
      </c>
      <c r="C1187" s="12" t="str">
        <f ca="1">IF(G1187=$E$2+1,D1179,INDIRECT(ADDRESS(4+MOD(IF(G1187&lt;$E$2+1,G1187,$E$2+$E$2+2-G1187)-A1187+2*$E$2+1,2*$E$2+1),3)))</f>
        <v>Player 27 or Rest</v>
      </c>
      <c r="D1187" s="10" t="str">
        <f ca="1" t="shared" si="50"/>
        <v>Player 18</v>
      </c>
      <c r="E1187" s="10"/>
      <c r="F1187" s="10"/>
      <c r="G1187" s="6">
        <f>1+MOD(A1187+D1178-2,2*$E$2+1)</f>
        <v>23</v>
      </c>
    </row>
    <row r="1188" spans="1:7" s="6" customFormat="1" ht="19.5" customHeight="1">
      <c r="A1188" s="10">
        <v>7</v>
      </c>
      <c r="B1188" s="12">
        <f t="shared" si="51"/>
        <v>4</v>
      </c>
      <c r="C1188" s="12" t="str">
        <f ca="1">IF(G1188=$E$2+1,D1179,INDIRECT(ADDRESS(4+MOD(IF(G1188&lt;$E$2+1,G1188,$E$2+$E$2+2-G1188)-A1188+2*$E$2+1,2*$E$2+1),3)))</f>
        <v>Player 25</v>
      </c>
      <c r="D1188" s="10" t="str">
        <f ca="1" t="shared" si="50"/>
        <v>Player 18</v>
      </c>
      <c r="E1188" s="10"/>
      <c r="F1188" s="10"/>
      <c r="G1188" s="6">
        <f>1+MOD(A1188+D1178-2,2*$E$2+1)</f>
        <v>24</v>
      </c>
    </row>
    <row r="1189" spans="1:7" s="6" customFormat="1" ht="19.5" customHeight="1">
      <c r="A1189" s="10">
        <v>8</v>
      </c>
      <c r="B1189" s="12">
        <f t="shared" si="51"/>
        <v>3</v>
      </c>
      <c r="C1189" s="12" t="str">
        <f ca="1">IF(G1189=$E$2+1,D1179,INDIRECT(ADDRESS(4+MOD(IF(G1189&lt;$E$2+1,G1189,$E$2+$E$2+2-G1189)-A1189+2*$E$2+1,2*$E$2+1),3)))</f>
        <v>Player 23</v>
      </c>
      <c r="D1189" s="10" t="str">
        <f ca="1" t="shared" si="50"/>
        <v>Player 18</v>
      </c>
      <c r="E1189" s="10"/>
      <c r="F1189" s="10"/>
      <c r="G1189" s="6">
        <f>1+MOD(A1189+D1178-2,2*$E$2+1)</f>
        <v>25</v>
      </c>
    </row>
    <row r="1190" spans="1:7" s="6" customFormat="1" ht="19.5" customHeight="1">
      <c r="A1190" s="10">
        <v>9</v>
      </c>
      <c r="B1190" s="12">
        <f t="shared" si="51"/>
        <v>2</v>
      </c>
      <c r="C1190" s="12" t="str">
        <f ca="1">IF(G1190=$E$2+1,D1179,INDIRECT(ADDRESS(4+MOD(IF(G1190&lt;$E$2+1,G1190,$E$2+$E$2+2-G1190)-A1190+2*$E$2+1,2*$E$2+1),3)))</f>
        <v>Player 21</v>
      </c>
      <c r="D1190" s="10" t="str">
        <f ca="1" t="shared" si="50"/>
        <v>Player 18</v>
      </c>
      <c r="E1190" s="10"/>
      <c r="F1190" s="10"/>
      <c r="G1190" s="6">
        <f>1+MOD(A1190+D1178-2,2*$E$2+1)</f>
        <v>26</v>
      </c>
    </row>
    <row r="1191" spans="1:7" s="6" customFormat="1" ht="19.5" customHeight="1">
      <c r="A1191" s="10">
        <v>10</v>
      </c>
      <c r="B1191" s="12">
        <f t="shared" si="51"/>
        <v>1</v>
      </c>
      <c r="C1191" s="12" t="str">
        <f ca="1">IF(G1191=$E$2+1,D1179,INDIRECT(ADDRESS(4+MOD(IF(G1191&lt;$E$2+1,G1191,$E$2+$E$2+2-G1191)-A1191+2*$E$2+1,2*$E$2+1),3)))</f>
        <v>Player 19</v>
      </c>
      <c r="D1191" s="10" t="str">
        <f ca="1" t="shared" si="50"/>
        <v>Player 18</v>
      </c>
      <c r="E1191" s="10"/>
      <c r="F1191" s="10"/>
      <c r="G1191" s="6">
        <f>1+MOD(A1191+D1178-2,2*$E$2+1)</f>
        <v>27</v>
      </c>
    </row>
    <row r="1192" spans="1:7" s="6" customFormat="1" ht="19.5" customHeight="1">
      <c r="A1192" s="10">
        <v>11</v>
      </c>
      <c r="B1192" s="12">
        <f t="shared" si="51"/>
        <v>1</v>
      </c>
      <c r="C1192" s="12" t="str">
        <f ca="1">IF(G1192=$E$2+1,D1179,INDIRECT(ADDRESS(4+MOD(IF(G1192&lt;$E$2+1,G1192,$E$2+$E$2+2-G1192)-A1192+2*$E$2+1,2*$E$2+1),3)))</f>
        <v>Player 18</v>
      </c>
      <c r="D1192" s="10" t="str">
        <f ca="1" t="shared" si="50"/>
        <v>Player 17</v>
      </c>
      <c r="E1192" s="10"/>
      <c r="F1192" s="10"/>
      <c r="G1192" s="6">
        <f>1+MOD(A1192+D1178-2,2*$E$2+1)</f>
        <v>1</v>
      </c>
    </row>
    <row r="1193" spans="1:7" s="6" customFormat="1" ht="19.5" customHeight="1">
      <c r="A1193" s="10">
        <v>12</v>
      </c>
      <c r="B1193" s="12">
        <f t="shared" si="51"/>
        <v>2</v>
      </c>
      <c r="C1193" s="12" t="str">
        <f ca="1">IF(G1193=$E$2+1,D1179,INDIRECT(ADDRESS(4+MOD(IF(G1193&lt;$E$2+1,G1193,$E$2+$E$2+2-G1193)-A1193+2*$E$2+1,2*$E$2+1),3)))</f>
        <v>Player 18</v>
      </c>
      <c r="D1193" s="10" t="str">
        <f ca="1" t="shared" si="50"/>
        <v>Player 15</v>
      </c>
      <c r="E1193" s="10"/>
      <c r="F1193" s="10"/>
      <c r="G1193" s="6">
        <f>1+MOD(A1193+D1178-2,2*$E$2+1)</f>
        <v>2</v>
      </c>
    </row>
    <row r="1194" spans="1:7" s="6" customFormat="1" ht="19.5" customHeight="1">
      <c r="A1194" s="10">
        <v>13</v>
      </c>
      <c r="B1194" s="12">
        <f t="shared" si="51"/>
        <v>3</v>
      </c>
      <c r="C1194" s="12" t="str">
        <f ca="1">IF(G1194=$E$2+1,D1179,INDIRECT(ADDRESS(4+MOD(IF(G1194&lt;$E$2+1,G1194,$E$2+$E$2+2-G1194)-A1194+2*$E$2+1,2*$E$2+1),3)))</f>
        <v>Player 18</v>
      </c>
      <c r="D1194" s="10" t="str">
        <f ca="1" t="shared" si="50"/>
        <v>Player 13</v>
      </c>
      <c r="E1194" s="10"/>
      <c r="F1194" s="10"/>
      <c r="G1194" s="6">
        <f>1+MOD(A1194+D1178-2,2*$E$2+1)</f>
        <v>3</v>
      </c>
    </row>
    <row r="1195" spans="1:7" s="6" customFormat="1" ht="19.5" customHeight="1">
      <c r="A1195" s="10">
        <v>14</v>
      </c>
      <c r="B1195" s="12">
        <f t="shared" si="51"/>
        <v>4</v>
      </c>
      <c r="C1195" s="12" t="str">
        <f ca="1">IF(G1195=$E$2+1,D1179,INDIRECT(ADDRESS(4+MOD(IF(G1195&lt;$E$2+1,G1195,$E$2+$E$2+2-G1195)-A1195+2*$E$2+1,2*$E$2+1),3)))</f>
        <v>Player 18</v>
      </c>
      <c r="D1195" s="10" t="str">
        <f ca="1" t="shared" si="50"/>
        <v>Player 11</v>
      </c>
      <c r="E1195" s="10"/>
      <c r="F1195" s="10"/>
      <c r="G1195" s="6">
        <f>1+MOD(A1195+D1178-2,2*$E$2+1)</f>
        <v>4</v>
      </c>
    </row>
    <row r="1196" spans="1:7" s="6" customFormat="1" ht="19.5" customHeight="1">
      <c r="A1196" s="10">
        <v>15</v>
      </c>
      <c r="B1196" s="12">
        <f t="shared" si="51"/>
        <v>5</v>
      </c>
      <c r="C1196" s="12" t="str">
        <f ca="1">IF(G1196=$E$2+1,D1179,INDIRECT(ADDRESS(4+MOD(IF(G1196&lt;$E$2+1,G1196,$E$2+$E$2+2-G1196)-A1196+2*$E$2+1,2*$E$2+1),3)))</f>
        <v>Player 18</v>
      </c>
      <c r="D1196" s="10" t="str">
        <f ca="1" t="shared" si="50"/>
        <v>Player 9</v>
      </c>
      <c r="E1196" s="10"/>
      <c r="F1196" s="10"/>
      <c r="G1196" s="6">
        <f>1+MOD(A1196+D1178-2,2*$E$2+1)</f>
        <v>5</v>
      </c>
    </row>
    <row r="1197" spans="1:7" s="6" customFormat="1" ht="19.5" customHeight="1">
      <c r="A1197" s="10">
        <v>16</v>
      </c>
      <c r="B1197" s="12">
        <f t="shared" si="51"/>
        <v>6</v>
      </c>
      <c r="C1197" s="12" t="str">
        <f ca="1">IF(G1197=$E$2+1,D1179,INDIRECT(ADDRESS(4+MOD(IF(G1197&lt;$E$2+1,G1197,$E$2+$E$2+2-G1197)-A1197+2*$E$2+1,2*$E$2+1),3)))</f>
        <v>Player 18</v>
      </c>
      <c r="D1197" s="10" t="str">
        <f ca="1" t="shared" si="50"/>
        <v>Player 7</v>
      </c>
      <c r="E1197" s="10"/>
      <c r="F1197" s="10"/>
      <c r="G1197" s="6">
        <f>1+MOD(A1197+D1178-2,2*$E$2+1)</f>
        <v>6</v>
      </c>
    </row>
    <row r="1198" spans="1:7" s="6" customFormat="1" ht="19.5" customHeight="1">
      <c r="A1198" s="10">
        <v>17</v>
      </c>
      <c r="B1198" s="12">
        <f t="shared" si="51"/>
        <v>7</v>
      </c>
      <c r="C1198" s="12" t="str">
        <f ca="1">IF(G1198=$E$2+1,D1179,INDIRECT(ADDRESS(4+MOD(IF(G1198&lt;$E$2+1,G1198,$E$2+$E$2+2-G1198)-A1198+2*$E$2+1,2*$E$2+1),3)))</f>
        <v>Player 18</v>
      </c>
      <c r="D1198" s="10" t="str">
        <f ca="1" t="shared" si="50"/>
        <v>Player 5</v>
      </c>
      <c r="E1198" s="10"/>
      <c r="F1198" s="10"/>
      <c r="G1198" s="6">
        <f>1+MOD(A1198+D1178-2,2*$E$2+1)</f>
        <v>7</v>
      </c>
    </row>
    <row r="1199" spans="1:7" s="6" customFormat="1" ht="19.5" customHeight="1">
      <c r="A1199" s="10">
        <v>18</v>
      </c>
      <c r="B1199" s="12">
        <f t="shared" si="51"/>
        <v>8</v>
      </c>
      <c r="C1199" s="12" t="str">
        <f ca="1">IF(G1199=$E$2+1,D1179,INDIRECT(ADDRESS(4+MOD(IF(G1199&lt;$E$2+1,G1199,$E$2+$E$2+2-G1199)-A1199+2*$E$2+1,2*$E$2+1),3)))</f>
        <v>Player 18</v>
      </c>
      <c r="D1199" s="10" t="str">
        <f ca="1" t="shared" si="50"/>
        <v>Player 3</v>
      </c>
      <c r="E1199" s="10"/>
      <c r="F1199" s="10"/>
      <c r="G1199" s="6">
        <f>1+MOD(A1199+D1178-2,2*$E$2+1)</f>
        <v>8</v>
      </c>
    </row>
    <row r="1200" spans="1:7" s="6" customFormat="1" ht="19.5" customHeight="1">
      <c r="A1200" s="10">
        <v>19</v>
      </c>
      <c r="B1200" s="12">
        <f t="shared" si="51"/>
        <v>9</v>
      </c>
      <c r="C1200" s="12" t="str">
        <f ca="1">IF(G1200=$E$2+1,D1179,INDIRECT(ADDRESS(4+MOD(IF(G1200&lt;$E$2+1,G1200,$E$2+$E$2+2-G1200)-A1200+2*$E$2+1,2*$E$2+1),3)))</f>
        <v>Player 18</v>
      </c>
      <c r="D1200" s="10" t="str">
        <f ca="1" t="shared" si="50"/>
        <v>Player 1</v>
      </c>
      <c r="E1200" s="10"/>
      <c r="F1200" s="10"/>
      <c r="G1200" s="6">
        <f>1+MOD(A1200+D1178-2,2*$E$2+1)</f>
        <v>9</v>
      </c>
    </row>
    <row r="1201" spans="1:7" s="6" customFormat="1" ht="19.5" customHeight="1">
      <c r="A1201" s="10">
        <v>20</v>
      </c>
      <c r="B1201" s="12">
        <f t="shared" si="51"/>
        <v>10</v>
      </c>
      <c r="C1201" s="12" t="str">
        <f ca="1">IF(G1201=$E$2+1,D1179,INDIRECT(ADDRESS(4+MOD(IF(G1201&lt;$E$2+1,G1201,$E$2+$E$2+2-G1201)-A1201+2*$E$2+1,2*$E$2+1),3)))</f>
        <v>Player 18</v>
      </c>
      <c r="D1201" s="10" t="str">
        <f ca="1" t="shared" si="50"/>
        <v>Player 26</v>
      </c>
      <c r="E1201" s="10"/>
      <c r="F1201" s="10"/>
      <c r="G1201" s="6">
        <f>1+MOD(A1201+D1178-2,2*$E$2+1)</f>
        <v>10</v>
      </c>
    </row>
    <row r="1202" spans="1:7" s="6" customFormat="1" ht="19.5" customHeight="1">
      <c r="A1202" s="10">
        <v>21</v>
      </c>
      <c r="B1202" s="12">
        <f t="shared" si="51"/>
        <v>11</v>
      </c>
      <c r="C1202" s="12" t="str">
        <f ca="1">IF(G1202=$E$2+1,D1179,INDIRECT(ADDRESS(4+MOD(IF(G1202&lt;$E$2+1,G1202,$E$2+$E$2+2-G1202)-A1202+2*$E$2+1,2*$E$2+1),3)))</f>
        <v>Player 18</v>
      </c>
      <c r="D1202" s="10" t="str">
        <f ca="1" t="shared" si="50"/>
        <v>Player 24</v>
      </c>
      <c r="E1202" s="10"/>
      <c r="F1202" s="10"/>
      <c r="G1202" s="6">
        <f>1+MOD(A1202+D1178-2,2*$E$2+1)</f>
        <v>11</v>
      </c>
    </row>
    <row r="1203" spans="1:7" s="6" customFormat="1" ht="19.5" customHeight="1">
      <c r="A1203" s="10">
        <v>22</v>
      </c>
      <c r="B1203" s="12">
        <f aca="true" t="shared" si="52" ref="B1203:B1208">IF(G1203=$E$2+1,0,IF(G1203&lt;$E$2+1,G1203,$E$2+$E$2+2-G1203))</f>
        <v>12</v>
      </c>
      <c r="C1203" s="12" t="str">
        <f ca="1">IF(G1203=$E$2+1,D1179,INDIRECT(ADDRESS(4+MOD(IF(G1203&lt;$E$2+1,G1203,$E$2+$E$2+2-G1203)-A1203+2*$E$2+1,2*$E$2+1),3)))</f>
        <v>Player 18</v>
      </c>
      <c r="D1203" s="10" t="str">
        <f ca="1" t="shared" si="50"/>
        <v>Player 22</v>
      </c>
      <c r="E1203" s="10"/>
      <c r="F1203" s="10"/>
      <c r="G1203" s="6">
        <f>1+MOD(A1203+D1178-2,2*$E$2+1)</f>
        <v>12</v>
      </c>
    </row>
    <row r="1204" spans="1:7" s="6" customFormat="1" ht="19.5" customHeight="1">
      <c r="A1204" s="10">
        <v>23</v>
      </c>
      <c r="B1204" s="12">
        <f t="shared" si="52"/>
        <v>13</v>
      </c>
      <c r="C1204" s="12" t="str">
        <f ca="1">IF(G1204=$E$2+1,D1179,INDIRECT(ADDRESS(4+MOD(IF(G1204&lt;$E$2+1,G1204,$E$2+$E$2+2-G1204)-A1204+2*$E$2+1,2*$E$2+1),3)))</f>
        <v>Player 18</v>
      </c>
      <c r="D1204" s="10" t="str">
        <f ca="1" t="shared" si="50"/>
        <v>Player 20</v>
      </c>
      <c r="E1204" s="10"/>
      <c r="F1204" s="10"/>
      <c r="G1204" s="6">
        <f>1+MOD(A1204+D1178-2,2*$E$2+1)</f>
        <v>13</v>
      </c>
    </row>
    <row r="1205" spans="1:7" s="6" customFormat="1" ht="19.5" customHeight="1">
      <c r="A1205" s="10">
        <v>24</v>
      </c>
      <c r="B1205" s="12">
        <f t="shared" si="52"/>
        <v>0</v>
      </c>
      <c r="C1205" s="12" t="str">
        <f ca="1">IF(G1205=$E$2+1,D1179,INDIRECT(ADDRESS(4+MOD(IF(G1205&lt;$E$2+1,G1205,$E$2+$E$2+2-G1205)-A1205+2*$E$2+1,2*$E$2+1),3)))</f>
        <v>Player 18</v>
      </c>
      <c r="D1205" s="10" t="str">
        <f ca="1" t="shared" si="50"/>
        <v>Rest</v>
      </c>
      <c r="E1205" s="10"/>
      <c r="F1205" s="10"/>
      <c r="G1205" s="6">
        <f>1+MOD(A1205+D1178-2,2*$E$2+1)</f>
        <v>14</v>
      </c>
    </row>
    <row r="1206" spans="1:7" s="6" customFormat="1" ht="19.5" customHeight="1">
      <c r="A1206" s="10">
        <v>25</v>
      </c>
      <c r="B1206" s="12">
        <f t="shared" si="52"/>
        <v>13</v>
      </c>
      <c r="C1206" s="12" t="str">
        <f ca="1">IF(G1206=$E$2+1,D1179,INDIRECT(ADDRESS(4+MOD(IF(G1206&lt;$E$2+1,G1206,$E$2+$E$2+2-G1206)-A1206+2*$E$2+1,2*$E$2+1),3)))</f>
        <v>Player 16</v>
      </c>
      <c r="D1206" s="10" t="str">
        <f ca="1" t="shared" si="50"/>
        <v>Player 18</v>
      </c>
      <c r="E1206" s="10"/>
      <c r="F1206" s="10"/>
      <c r="G1206" s="6">
        <f>1+MOD(A1206+D1178-2,2*$E$2+1)</f>
        <v>15</v>
      </c>
    </row>
    <row r="1207" spans="1:7" s="6" customFormat="1" ht="19.5" customHeight="1">
      <c r="A1207" s="10">
        <v>26</v>
      </c>
      <c r="B1207" s="12">
        <f t="shared" si="52"/>
        <v>12</v>
      </c>
      <c r="C1207" s="12" t="str">
        <f ca="1">IF(G1207=$E$2+1,D1179,INDIRECT(ADDRESS(4+MOD(IF(G1207&lt;$E$2+1,G1207,$E$2+$E$2+2-G1207)-A1207+2*$E$2+1,2*$E$2+1),3)))</f>
        <v>Player 14</v>
      </c>
      <c r="D1207" s="10" t="str">
        <f ca="1" t="shared" si="50"/>
        <v>Player 18</v>
      </c>
      <c r="E1207" s="10"/>
      <c r="F1207" s="10"/>
      <c r="G1207" s="6">
        <f>1+MOD(A1207+D1178-2,2*$E$2+1)</f>
        <v>16</v>
      </c>
    </row>
    <row r="1208" spans="1:7" s="6" customFormat="1" ht="19.5" customHeight="1">
      <c r="A1208" s="10">
        <v>27</v>
      </c>
      <c r="B1208" s="12">
        <f t="shared" si="52"/>
        <v>11</v>
      </c>
      <c r="C1208" s="12" t="str">
        <f ca="1">IF(G1208=$E$2+1,D1179,INDIRECT(ADDRESS(4+MOD(IF(G1208&lt;$E$2+1,G1208,$E$2+$E$2+2-G1208)-A1208+2*$E$2+1,2*$E$2+1),3)))</f>
        <v>Player 12</v>
      </c>
      <c r="D1208" s="10" t="str">
        <f ca="1" t="shared" si="50"/>
        <v>Player 18</v>
      </c>
      <c r="E1208" s="10"/>
      <c r="F1208" s="10"/>
      <c r="G1208" s="6">
        <f>1+MOD(A1208+D1178-2,2*$E$2+1)</f>
        <v>17</v>
      </c>
    </row>
    <row r="1209" s="6" customFormat="1" ht="19.5" customHeight="1">
      <c r="F1209" s="7"/>
    </row>
    <row r="1210" s="6" customFormat="1" ht="19.5" customHeight="1">
      <c r="F1210" s="7"/>
    </row>
    <row r="1211" s="6" customFormat="1" ht="19.5" customHeight="1">
      <c r="F1211" s="7"/>
    </row>
    <row r="1212" s="6" customFormat="1" ht="19.5" customHeight="1">
      <c r="F1212" s="7"/>
    </row>
    <row r="1213" spans="1:4" s="6" customFormat="1" ht="19.5" customHeight="1">
      <c r="A1213" s="6" t="s">
        <v>40</v>
      </c>
      <c r="C1213" s="8" t="s">
        <v>41</v>
      </c>
      <c r="D1213" s="9">
        <v>19</v>
      </c>
    </row>
    <row r="1214" spans="3:4" s="6" customFormat="1" ht="19.5" customHeight="1">
      <c r="C1214" s="8" t="s">
        <v>42</v>
      </c>
      <c r="D1214" s="9" t="str">
        <f ca="1">INDIRECT(ADDRESS(3+D1213,3))</f>
        <v>Player 19</v>
      </c>
    </row>
    <row r="1215" s="6" customFormat="1" ht="19.5" customHeight="1"/>
    <row r="1216" spans="1:7" s="6" customFormat="1" ht="19.5" customHeight="1">
      <c r="A1216" s="10" t="s">
        <v>45</v>
      </c>
      <c r="B1216" s="17" t="s">
        <v>5</v>
      </c>
      <c r="C1216" s="12" t="s">
        <v>11</v>
      </c>
      <c r="D1216" s="10" t="s">
        <v>10</v>
      </c>
      <c r="E1216" s="11" t="s">
        <v>3</v>
      </c>
      <c r="F1216" s="10" t="s">
        <v>4</v>
      </c>
      <c r="G1216" s="6" t="s">
        <v>43</v>
      </c>
    </row>
    <row r="1217" spans="1:7" s="6" customFormat="1" ht="19.5" customHeight="1">
      <c r="A1217" s="10">
        <v>1</v>
      </c>
      <c r="B1217" s="12">
        <f>IF(G1217=$E$2+1,0,IF(G1217&lt;$E$2+1,G1217,$E$2+$E$2+2-G1217))</f>
        <v>9</v>
      </c>
      <c r="C1217" s="12" t="str">
        <f ca="1">IF(G1217=$E$2+1,D1214,INDIRECT(ADDRESS(4+MOD(IF(G1217&lt;$E$2+1,G1217,$E$2+$E$2+2-G1217)-A1217+2*$E$2+1,2*$E$2+1),3)))</f>
        <v>Player 9</v>
      </c>
      <c r="D1217" s="10" t="str">
        <f aca="true" ca="1" t="shared" si="53" ref="D1217:D1243">IF(G1217=$E$2+1,$F$3,INDIRECT(ADDRESS(4+MOD(IF(G1217&lt;$E$2+1,$E$2+$E$2+2-G1217,G1217)-A1217+2*$E$2+1,2*$E$2+1),3)))</f>
        <v>Player 19</v>
      </c>
      <c r="E1217" s="11"/>
      <c r="F1217" s="10"/>
      <c r="G1217" s="6">
        <f>1+MOD(A1217+D1213-2,2*$E$2+1)</f>
        <v>19</v>
      </c>
    </row>
    <row r="1218" spans="1:7" s="6" customFormat="1" ht="19.5" customHeight="1">
      <c r="A1218" s="10">
        <v>2</v>
      </c>
      <c r="B1218" s="12">
        <f aca="true" t="shared" si="54" ref="B1218:B1237">IF(G1218=$E$2+1,0,IF(G1218&lt;$E$2+1,G1218,$E$2+$E$2+2-G1218))</f>
        <v>8</v>
      </c>
      <c r="C1218" s="12" t="str">
        <f ca="1">IF(G1218=$E$2+1,D1214,INDIRECT(ADDRESS(4+MOD(IF(G1218&lt;$E$2+1,G1218,$E$2+$E$2+2-G1218)-A1218+2*$E$2+1,2*$E$2+1),3)))</f>
        <v>Player 7</v>
      </c>
      <c r="D1218" s="10" t="str">
        <f ca="1" t="shared" si="53"/>
        <v>Player 19</v>
      </c>
      <c r="E1218" s="11"/>
      <c r="F1218" s="10"/>
      <c r="G1218" s="6">
        <f>1+MOD(A1218+D1213-2,2*$E$2+1)</f>
        <v>20</v>
      </c>
    </row>
    <row r="1219" spans="1:7" s="6" customFormat="1" ht="19.5" customHeight="1">
      <c r="A1219" s="10">
        <v>3</v>
      </c>
      <c r="B1219" s="12">
        <f t="shared" si="54"/>
        <v>7</v>
      </c>
      <c r="C1219" s="12" t="str">
        <f ca="1">IF(G1219=$E$2+1,D1214,INDIRECT(ADDRESS(4+MOD(IF(G1219&lt;$E$2+1,G1219,$E$2+$E$2+2-G1219)-A1219+2*$E$2+1,2*$E$2+1),3)))</f>
        <v>Player 5</v>
      </c>
      <c r="D1219" s="10" t="str">
        <f ca="1" t="shared" si="53"/>
        <v>Player 19</v>
      </c>
      <c r="E1219" s="10"/>
      <c r="F1219" s="10"/>
      <c r="G1219" s="6">
        <f>1+MOD(A1219+D1213-2,2*$E$2+1)</f>
        <v>21</v>
      </c>
    </row>
    <row r="1220" spans="1:7" s="6" customFormat="1" ht="19.5" customHeight="1">
      <c r="A1220" s="10">
        <v>4</v>
      </c>
      <c r="B1220" s="12">
        <f t="shared" si="54"/>
        <v>6</v>
      </c>
      <c r="C1220" s="12" t="str">
        <f ca="1">IF(G1220=$E$2+1,D1214,INDIRECT(ADDRESS(4+MOD(IF(G1220&lt;$E$2+1,G1220,$E$2+$E$2+2-G1220)-A1220+2*$E$2+1,2*$E$2+1),3)))</f>
        <v>Player 3</v>
      </c>
      <c r="D1220" s="10" t="str">
        <f ca="1" t="shared" si="53"/>
        <v>Player 19</v>
      </c>
      <c r="E1220" s="10"/>
      <c r="F1220" s="10"/>
      <c r="G1220" s="6">
        <f>1+MOD(A1220+D1213-2,2*$E$2+1)</f>
        <v>22</v>
      </c>
    </row>
    <row r="1221" spans="1:7" s="6" customFormat="1" ht="19.5" customHeight="1">
      <c r="A1221" s="10">
        <v>5</v>
      </c>
      <c r="B1221" s="12">
        <f t="shared" si="54"/>
        <v>5</v>
      </c>
      <c r="C1221" s="12" t="str">
        <f ca="1">IF(G1221=$E$2+1,D1214,INDIRECT(ADDRESS(4+MOD(IF(G1221&lt;$E$2+1,G1221,$E$2+$E$2+2-G1221)-A1221+2*$E$2+1,2*$E$2+1),3)))</f>
        <v>Player 1</v>
      </c>
      <c r="D1221" s="10" t="str">
        <f ca="1" t="shared" si="53"/>
        <v>Player 19</v>
      </c>
      <c r="E1221" s="10"/>
      <c r="F1221" s="10"/>
      <c r="G1221" s="6">
        <f>1+MOD(A1221+D1213-2,2*$E$2+1)</f>
        <v>23</v>
      </c>
    </row>
    <row r="1222" spans="1:7" s="6" customFormat="1" ht="19.5" customHeight="1">
      <c r="A1222" s="10">
        <v>6</v>
      </c>
      <c r="B1222" s="12">
        <f t="shared" si="54"/>
        <v>4</v>
      </c>
      <c r="C1222" s="12" t="str">
        <f ca="1">IF(G1222=$E$2+1,D1214,INDIRECT(ADDRESS(4+MOD(IF(G1222&lt;$E$2+1,G1222,$E$2+$E$2+2-G1222)-A1222+2*$E$2+1,2*$E$2+1),3)))</f>
        <v>Player 26</v>
      </c>
      <c r="D1222" s="10" t="str">
        <f ca="1" t="shared" si="53"/>
        <v>Player 19</v>
      </c>
      <c r="E1222" s="10"/>
      <c r="F1222" s="10"/>
      <c r="G1222" s="6">
        <f>1+MOD(A1222+D1213-2,2*$E$2+1)</f>
        <v>24</v>
      </c>
    </row>
    <row r="1223" spans="1:7" s="6" customFormat="1" ht="19.5" customHeight="1">
      <c r="A1223" s="10">
        <v>7</v>
      </c>
      <c r="B1223" s="12">
        <f t="shared" si="54"/>
        <v>3</v>
      </c>
      <c r="C1223" s="12" t="str">
        <f ca="1">IF(G1223=$E$2+1,D1214,INDIRECT(ADDRESS(4+MOD(IF(G1223&lt;$E$2+1,G1223,$E$2+$E$2+2-G1223)-A1223+2*$E$2+1,2*$E$2+1),3)))</f>
        <v>Player 24</v>
      </c>
      <c r="D1223" s="10" t="str">
        <f ca="1" t="shared" si="53"/>
        <v>Player 19</v>
      </c>
      <c r="E1223" s="10"/>
      <c r="F1223" s="10"/>
      <c r="G1223" s="6">
        <f>1+MOD(A1223+D1213-2,2*$E$2+1)</f>
        <v>25</v>
      </c>
    </row>
    <row r="1224" spans="1:7" s="6" customFormat="1" ht="19.5" customHeight="1">
      <c r="A1224" s="10">
        <v>8</v>
      </c>
      <c r="B1224" s="12">
        <f t="shared" si="54"/>
        <v>2</v>
      </c>
      <c r="C1224" s="12" t="str">
        <f ca="1">IF(G1224=$E$2+1,D1214,INDIRECT(ADDRESS(4+MOD(IF(G1224&lt;$E$2+1,G1224,$E$2+$E$2+2-G1224)-A1224+2*$E$2+1,2*$E$2+1),3)))</f>
        <v>Player 22</v>
      </c>
      <c r="D1224" s="10" t="str">
        <f ca="1" t="shared" si="53"/>
        <v>Player 19</v>
      </c>
      <c r="E1224" s="10"/>
      <c r="F1224" s="10"/>
      <c r="G1224" s="6">
        <f>1+MOD(A1224+D1213-2,2*$E$2+1)</f>
        <v>26</v>
      </c>
    </row>
    <row r="1225" spans="1:7" s="6" customFormat="1" ht="19.5" customHeight="1">
      <c r="A1225" s="10">
        <v>9</v>
      </c>
      <c r="B1225" s="12">
        <f t="shared" si="54"/>
        <v>1</v>
      </c>
      <c r="C1225" s="12" t="str">
        <f ca="1">IF(G1225=$E$2+1,D1214,INDIRECT(ADDRESS(4+MOD(IF(G1225&lt;$E$2+1,G1225,$E$2+$E$2+2-G1225)-A1225+2*$E$2+1,2*$E$2+1),3)))</f>
        <v>Player 20</v>
      </c>
      <c r="D1225" s="10" t="str">
        <f ca="1" t="shared" si="53"/>
        <v>Player 19</v>
      </c>
      <c r="E1225" s="10"/>
      <c r="F1225" s="10"/>
      <c r="G1225" s="6">
        <f>1+MOD(A1225+D1213-2,2*$E$2+1)</f>
        <v>27</v>
      </c>
    </row>
    <row r="1226" spans="1:7" s="6" customFormat="1" ht="19.5" customHeight="1">
      <c r="A1226" s="10">
        <v>10</v>
      </c>
      <c r="B1226" s="12">
        <f t="shared" si="54"/>
        <v>1</v>
      </c>
      <c r="C1226" s="12" t="str">
        <f ca="1">IF(G1226=$E$2+1,D1214,INDIRECT(ADDRESS(4+MOD(IF(G1226&lt;$E$2+1,G1226,$E$2+$E$2+2-G1226)-A1226+2*$E$2+1,2*$E$2+1),3)))</f>
        <v>Player 19</v>
      </c>
      <c r="D1226" s="10" t="str">
        <f ca="1" t="shared" si="53"/>
        <v>Player 18</v>
      </c>
      <c r="E1226" s="10"/>
      <c r="F1226" s="10"/>
      <c r="G1226" s="6">
        <f>1+MOD(A1226+D1213-2,2*$E$2+1)</f>
        <v>1</v>
      </c>
    </row>
    <row r="1227" spans="1:7" s="6" customFormat="1" ht="19.5" customHeight="1">
      <c r="A1227" s="10">
        <v>11</v>
      </c>
      <c r="B1227" s="12">
        <f t="shared" si="54"/>
        <v>2</v>
      </c>
      <c r="C1227" s="12" t="str">
        <f ca="1">IF(G1227=$E$2+1,D1214,INDIRECT(ADDRESS(4+MOD(IF(G1227&lt;$E$2+1,G1227,$E$2+$E$2+2-G1227)-A1227+2*$E$2+1,2*$E$2+1),3)))</f>
        <v>Player 19</v>
      </c>
      <c r="D1227" s="10" t="str">
        <f ca="1" t="shared" si="53"/>
        <v>Player 16</v>
      </c>
      <c r="E1227" s="10"/>
      <c r="F1227" s="10"/>
      <c r="G1227" s="6">
        <f>1+MOD(A1227+D1213-2,2*$E$2+1)</f>
        <v>2</v>
      </c>
    </row>
    <row r="1228" spans="1:7" s="6" customFormat="1" ht="19.5" customHeight="1">
      <c r="A1228" s="10">
        <v>12</v>
      </c>
      <c r="B1228" s="12">
        <f t="shared" si="54"/>
        <v>3</v>
      </c>
      <c r="C1228" s="12" t="str">
        <f ca="1">IF(G1228=$E$2+1,D1214,INDIRECT(ADDRESS(4+MOD(IF(G1228&lt;$E$2+1,G1228,$E$2+$E$2+2-G1228)-A1228+2*$E$2+1,2*$E$2+1),3)))</f>
        <v>Player 19</v>
      </c>
      <c r="D1228" s="10" t="str">
        <f ca="1" t="shared" si="53"/>
        <v>Player 14</v>
      </c>
      <c r="E1228" s="10"/>
      <c r="F1228" s="10"/>
      <c r="G1228" s="6">
        <f>1+MOD(A1228+D1213-2,2*$E$2+1)</f>
        <v>3</v>
      </c>
    </row>
    <row r="1229" spans="1:7" s="6" customFormat="1" ht="19.5" customHeight="1">
      <c r="A1229" s="10">
        <v>13</v>
      </c>
      <c r="B1229" s="12">
        <f t="shared" si="54"/>
        <v>4</v>
      </c>
      <c r="C1229" s="12" t="str">
        <f ca="1">IF(G1229=$E$2+1,D1214,INDIRECT(ADDRESS(4+MOD(IF(G1229&lt;$E$2+1,G1229,$E$2+$E$2+2-G1229)-A1229+2*$E$2+1,2*$E$2+1),3)))</f>
        <v>Player 19</v>
      </c>
      <c r="D1229" s="10" t="str">
        <f ca="1" t="shared" si="53"/>
        <v>Player 12</v>
      </c>
      <c r="E1229" s="10"/>
      <c r="F1229" s="10"/>
      <c r="G1229" s="6">
        <f>1+MOD(A1229+D1213-2,2*$E$2+1)</f>
        <v>4</v>
      </c>
    </row>
    <row r="1230" spans="1:7" s="6" customFormat="1" ht="19.5" customHeight="1">
      <c r="A1230" s="10">
        <v>14</v>
      </c>
      <c r="B1230" s="12">
        <f t="shared" si="54"/>
        <v>5</v>
      </c>
      <c r="C1230" s="12" t="str">
        <f ca="1">IF(G1230=$E$2+1,D1214,INDIRECT(ADDRESS(4+MOD(IF(G1230&lt;$E$2+1,G1230,$E$2+$E$2+2-G1230)-A1230+2*$E$2+1,2*$E$2+1),3)))</f>
        <v>Player 19</v>
      </c>
      <c r="D1230" s="10" t="str">
        <f ca="1" t="shared" si="53"/>
        <v>Player 10</v>
      </c>
      <c r="E1230" s="10"/>
      <c r="F1230" s="10"/>
      <c r="G1230" s="6">
        <f>1+MOD(A1230+D1213-2,2*$E$2+1)</f>
        <v>5</v>
      </c>
    </row>
    <row r="1231" spans="1:7" s="6" customFormat="1" ht="19.5" customHeight="1">
      <c r="A1231" s="10">
        <v>15</v>
      </c>
      <c r="B1231" s="12">
        <f t="shared" si="54"/>
        <v>6</v>
      </c>
      <c r="C1231" s="12" t="str">
        <f ca="1">IF(G1231=$E$2+1,D1214,INDIRECT(ADDRESS(4+MOD(IF(G1231&lt;$E$2+1,G1231,$E$2+$E$2+2-G1231)-A1231+2*$E$2+1,2*$E$2+1),3)))</f>
        <v>Player 19</v>
      </c>
      <c r="D1231" s="10" t="str">
        <f ca="1" t="shared" si="53"/>
        <v>Player 8</v>
      </c>
      <c r="E1231" s="10"/>
      <c r="F1231" s="10"/>
      <c r="G1231" s="6">
        <f>1+MOD(A1231+D1213-2,2*$E$2+1)</f>
        <v>6</v>
      </c>
    </row>
    <row r="1232" spans="1:7" s="6" customFormat="1" ht="19.5" customHeight="1">
      <c r="A1232" s="10">
        <v>16</v>
      </c>
      <c r="B1232" s="12">
        <f t="shared" si="54"/>
        <v>7</v>
      </c>
      <c r="C1232" s="12" t="str">
        <f ca="1">IF(G1232=$E$2+1,D1214,INDIRECT(ADDRESS(4+MOD(IF(G1232&lt;$E$2+1,G1232,$E$2+$E$2+2-G1232)-A1232+2*$E$2+1,2*$E$2+1),3)))</f>
        <v>Player 19</v>
      </c>
      <c r="D1232" s="10" t="str">
        <f ca="1" t="shared" si="53"/>
        <v>Player 6</v>
      </c>
      <c r="E1232" s="10"/>
      <c r="F1232" s="10"/>
      <c r="G1232" s="6">
        <f>1+MOD(A1232+D1213-2,2*$E$2+1)</f>
        <v>7</v>
      </c>
    </row>
    <row r="1233" spans="1:7" s="6" customFormat="1" ht="19.5" customHeight="1">
      <c r="A1233" s="10">
        <v>17</v>
      </c>
      <c r="B1233" s="12">
        <f t="shared" si="54"/>
        <v>8</v>
      </c>
      <c r="C1233" s="12" t="str">
        <f ca="1">IF(G1233=$E$2+1,D1214,INDIRECT(ADDRESS(4+MOD(IF(G1233&lt;$E$2+1,G1233,$E$2+$E$2+2-G1233)-A1233+2*$E$2+1,2*$E$2+1),3)))</f>
        <v>Player 19</v>
      </c>
      <c r="D1233" s="10" t="str">
        <f ca="1" t="shared" si="53"/>
        <v>Player 4</v>
      </c>
      <c r="E1233" s="10"/>
      <c r="F1233" s="10"/>
      <c r="G1233" s="6">
        <f>1+MOD(A1233+D1213-2,2*$E$2+1)</f>
        <v>8</v>
      </c>
    </row>
    <row r="1234" spans="1:7" s="6" customFormat="1" ht="19.5" customHeight="1">
      <c r="A1234" s="10">
        <v>18</v>
      </c>
      <c r="B1234" s="12">
        <f t="shared" si="54"/>
        <v>9</v>
      </c>
      <c r="C1234" s="12" t="str">
        <f ca="1">IF(G1234=$E$2+1,D1214,INDIRECT(ADDRESS(4+MOD(IF(G1234&lt;$E$2+1,G1234,$E$2+$E$2+2-G1234)-A1234+2*$E$2+1,2*$E$2+1),3)))</f>
        <v>Player 19</v>
      </c>
      <c r="D1234" s="10" t="str">
        <f ca="1" t="shared" si="53"/>
        <v>Player 2</v>
      </c>
      <c r="E1234" s="10"/>
      <c r="F1234" s="10"/>
      <c r="G1234" s="6">
        <f>1+MOD(A1234+D1213-2,2*$E$2+1)</f>
        <v>9</v>
      </c>
    </row>
    <row r="1235" spans="1:7" s="6" customFormat="1" ht="19.5" customHeight="1">
      <c r="A1235" s="10">
        <v>19</v>
      </c>
      <c r="B1235" s="12">
        <f t="shared" si="54"/>
        <v>10</v>
      </c>
      <c r="C1235" s="12" t="str">
        <f ca="1">IF(G1235=$E$2+1,D1214,INDIRECT(ADDRESS(4+MOD(IF(G1235&lt;$E$2+1,G1235,$E$2+$E$2+2-G1235)-A1235+2*$E$2+1,2*$E$2+1),3)))</f>
        <v>Player 19</v>
      </c>
      <c r="D1235" s="10" t="str">
        <f ca="1" t="shared" si="53"/>
        <v>Player 27 or Rest</v>
      </c>
      <c r="E1235" s="10"/>
      <c r="F1235" s="10"/>
      <c r="G1235" s="6">
        <f>1+MOD(A1235+D1213-2,2*$E$2+1)</f>
        <v>10</v>
      </c>
    </row>
    <row r="1236" spans="1:7" s="6" customFormat="1" ht="19.5" customHeight="1">
      <c r="A1236" s="10">
        <v>20</v>
      </c>
      <c r="B1236" s="12">
        <f t="shared" si="54"/>
        <v>11</v>
      </c>
      <c r="C1236" s="12" t="str">
        <f ca="1">IF(G1236=$E$2+1,D1214,INDIRECT(ADDRESS(4+MOD(IF(G1236&lt;$E$2+1,G1236,$E$2+$E$2+2-G1236)-A1236+2*$E$2+1,2*$E$2+1),3)))</f>
        <v>Player 19</v>
      </c>
      <c r="D1236" s="10" t="str">
        <f ca="1" t="shared" si="53"/>
        <v>Player 25</v>
      </c>
      <c r="E1236" s="10"/>
      <c r="F1236" s="10"/>
      <c r="G1236" s="6">
        <f>1+MOD(A1236+D1213-2,2*$E$2+1)</f>
        <v>11</v>
      </c>
    </row>
    <row r="1237" spans="1:7" s="6" customFormat="1" ht="19.5" customHeight="1">
      <c r="A1237" s="10">
        <v>21</v>
      </c>
      <c r="B1237" s="12">
        <f t="shared" si="54"/>
        <v>12</v>
      </c>
      <c r="C1237" s="12" t="str">
        <f ca="1">IF(G1237=$E$2+1,D1214,INDIRECT(ADDRESS(4+MOD(IF(G1237&lt;$E$2+1,G1237,$E$2+$E$2+2-G1237)-A1237+2*$E$2+1,2*$E$2+1),3)))</f>
        <v>Player 19</v>
      </c>
      <c r="D1237" s="10" t="str">
        <f ca="1" t="shared" si="53"/>
        <v>Player 23</v>
      </c>
      <c r="E1237" s="10"/>
      <c r="F1237" s="10"/>
      <c r="G1237" s="6">
        <f>1+MOD(A1237+D1213-2,2*$E$2+1)</f>
        <v>12</v>
      </c>
    </row>
    <row r="1238" spans="1:7" s="6" customFormat="1" ht="19.5" customHeight="1">
      <c r="A1238" s="10">
        <v>22</v>
      </c>
      <c r="B1238" s="12">
        <f aca="true" t="shared" si="55" ref="B1238:B1243">IF(G1238=$E$2+1,0,IF(G1238&lt;$E$2+1,G1238,$E$2+$E$2+2-G1238))</f>
        <v>13</v>
      </c>
      <c r="C1238" s="12" t="str">
        <f ca="1">IF(G1238=$E$2+1,D1214,INDIRECT(ADDRESS(4+MOD(IF(G1238&lt;$E$2+1,G1238,$E$2+$E$2+2-G1238)-A1238+2*$E$2+1,2*$E$2+1),3)))</f>
        <v>Player 19</v>
      </c>
      <c r="D1238" s="10" t="str">
        <f ca="1" t="shared" si="53"/>
        <v>Player 21</v>
      </c>
      <c r="E1238" s="10"/>
      <c r="F1238" s="10"/>
      <c r="G1238" s="6">
        <f>1+MOD(A1238+D1213-2,2*$E$2+1)</f>
        <v>13</v>
      </c>
    </row>
    <row r="1239" spans="1:7" s="6" customFormat="1" ht="19.5" customHeight="1">
      <c r="A1239" s="10">
        <v>23</v>
      </c>
      <c r="B1239" s="12">
        <f t="shared" si="55"/>
        <v>0</v>
      </c>
      <c r="C1239" s="12" t="str">
        <f ca="1">IF(G1239=$E$2+1,D1214,INDIRECT(ADDRESS(4+MOD(IF(G1239&lt;$E$2+1,G1239,$E$2+$E$2+2-G1239)-A1239+2*$E$2+1,2*$E$2+1),3)))</f>
        <v>Player 19</v>
      </c>
      <c r="D1239" s="10" t="str">
        <f ca="1" t="shared" si="53"/>
        <v>Rest</v>
      </c>
      <c r="E1239" s="10"/>
      <c r="F1239" s="10"/>
      <c r="G1239" s="6">
        <f>1+MOD(A1239+D1213-2,2*$E$2+1)</f>
        <v>14</v>
      </c>
    </row>
    <row r="1240" spans="1:7" s="6" customFormat="1" ht="19.5" customHeight="1">
      <c r="A1240" s="10">
        <v>24</v>
      </c>
      <c r="B1240" s="12">
        <f t="shared" si="55"/>
        <v>13</v>
      </c>
      <c r="C1240" s="12" t="str">
        <f ca="1">IF(G1240=$E$2+1,D1214,INDIRECT(ADDRESS(4+MOD(IF(G1240&lt;$E$2+1,G1240,$E$2+$E$2+2-G1240)-A1240+2*$E$2+1,2*$E$2+1),3)))</f>
        <v>Player 17</v>
      </c>
      <c r="D1240" s="10" t="str">
        <f ca="1" t="shared" si="53"/>
        <v>Player 19</v>
      </c>
      <c r="E1240" s="10"/>
      <c r="F1240" s="10"/>
      <c r="G1240" s="6">
        <f>1+MOD(A1240+D1213-2,2*$E$2+1)</f>
        <v>15</v>
      </c>
    </row>
    <row r="1241" spans="1:7" s="6" customFormat="1" ht="19.5" customHeight="1">
      <c r="A1241" s="10">
        <v>25</v>
      </c>
      <c r="B1241" s="12">
        <f t="shared" si="55"/>
        <v>12</v>
      </c>
      <c r="C1241" s="12" t="str">
        <f ca="1">IF(G1241=$E$2+1,D1214,INDIRECT(ADDRESS(4+MOD(IF(G1241&lt;$E$2+1,G1241,$E$2+$E$2+2-G1241)-A1241+2*$E$2+1,2*$E$2+1),3)))</f>
        <v>Player 15</v>
      </c>
      <c r="D1241" s="10" t="str">
        <f ca="1" t="shared" si="53"/>
        <v>Player 19</v>
      </c>
      <c r="E1241" s="10"/>
      <c r="F1241" s="10"/>
      <c r="G1241" s="6">
        <f>1+MOD(A1241+D1213-2,2*$E$2+1)</f>
        <v>16</v>
      </c>
    </row>
    <row r="1242" spans="1:7" s="6" customFormat="1" ht="19.5" customHeight="1">
      <c r="A1242" s="10">
        <v>26</v>
      </c>
      <c r="B1242" s="12">
        <f t="shared" si="55"/>
        <v>11</v>
      </c>
      <c r="C1242" s="12" t="str">
        <f ca="1">IF(G1242=$E$2+1,D1214,INDIRECT(ADDRESS(4+MOD(IF(G1242&lt;$E$2+1,G1242,$E$2+$E$2+2-G1242)-A1242+2*$E$2+1,2*$E$2+1),3)))</f>
        <v>Player 13</v>
      </c>
      <c r="D1242" s="10" t="str">
        <f ca="1" t="shared" si="53"/>
        <v>Player 19</v>
      </c>
      <c r="E1242" s="10"/>
      <c r="F1242" s="10"/>
      <c r="G1242" s="6">
        <f>1+MOD(A1242+D1213-2,2*$E$2+1)</f>
        <v>17</v>
      </c>
    </row>
    <row r="1243" spans="1:7" s="6" customFormat="1" ht="19.5" customHeight="1">
      <c r="A1243" s="10">
        <v>27</v>
      </c>
      <c r="B1243" s="12">
        <f t="shared" si="55"/>
        <v>10</v>
      </c>
      <c r="C1243" s="12" t="str">
        <f ca="1">IF(G1243=$E$2+1,D1214,INDIRECT(ADDRESS(4+MOD(IF(G1243&lt;$E$2+1,G1243,$E$2+$E$2+2-G1243)-A1243+2*$E$2+1,2*$E$2+1),3)))</f>
        <v>Player 11</v>
      </c>
      <c r="D1243" s="10" t="str">
        <f ca="1" t="shared" si="53"/>
        <v>Player 19</v>
      </c>
      <c r="E1243" s="10"/>
      <c r="F1243" s="10"/>
      <c r="G1243" s="6">
        <f>1+MOD(A1243+D1213-2,2*$E$2+1)</f>
        <v>18</v>
      </c>
    </row>
    <row r="1244" s="6" customFormat="1" ht="19.5" customHeight="1">
      <c r="F1244" s="7"/>
    </row>
    <row r="1245" s="6" customFormat="1" ht="19.5" customHeight="1">
      <c r="F1245" s="7"/>
    </row>
    <row r="1246" s="6" customFormat="1" ht="19.5" customHeight="1">
      <c r="F1246" s="7"/>
    </row>
    <row r="1247" s="6" customFormat="1" ht="19.5" customHeight="1">
      <c r="F1247" s="7"/>
    </row>
    <row r="1248" spans="1:4" s="6" customFormat="1" ht="19.5" customHeight="1">
      <c r="A1248" s="6" t="s">
        <v>40</v>
      </c>
      <c r="C1248" s="8" t="s">
        <v>41</v>
      </c>
      <c r="D1248" s="9">
        <v>20</v>
      </c>
    </row>
    <row r="1249" spans="3:4" s="6" customFormat="1" ht="19.5" customHeight="1">
      <c r="C1249" s="8" t="s">
        <v>42</v>
      </c>
      <c r="D1249" s="9" t="str">
        <f ca="1">INDIRECT(ADDRESS(3+D1248,3))</f>
        <v>Player 20</v>
      </c>
    </row>
    <row r="1250" s="6" customFormat="1" ht="19.5" customHeight="1"/>
    <row r="1251" spans="1:7" s="6" customFormat="1" ht="19.5" customHeight="1">
      <c r="A1251" s="10" t="s">
        <v>45</v>
      </c>
      <c r="B1251" s="17" t="s">
        <v>5</v>
      </c>
      <c r="C1251" s="12" t="s">
        <v>11</v>
      </c>
      <c r="D1251" s="10" t="s">
        <v>10</v>
      </c>
      <c r="E1251" s="11" t="s">
        <v>3</v>
      </c>
      <c r="F1251" s="10" t="s">
        <v>4</v>
      </c>
      <c r="G1251" s="6" t="s">
        <v>43</v>
      </c>
    </row>
    <row r="1252" spans="1:7" s="6" customFormat="1" ht="19.5" customHeight="1">
      <c r="A1252" s="10">
        <v>1</v>
      </c>
      <c r="B1252" s="12">
        <f>IF(G1252=$E$2+1,0,IF(G1252&lt;$E$2+1,G1252,$E$2+$E$2+2-G1252))</f>
        <v>8</v>
      </c>
      <c r="C1252" s="12" t="str">
        <f ca="1">IF(G1252=$E$2+1,D1249,INDIRECT(ADDRESS(4+MOD(IF(G1252&lt;$E$2+1,G1252,$E$2+$E$2+2-G1252)-A1252+2*$E$2+1,2*$E$2+1),3)))</f>
        <v>Player 8</v>
      </c>
      <c r="D1252" s="10" t="str">
        <f aca="true" ca="1" t="shared" si="56" ref="D1252:D1278">IF(G1252=$E$2+1,$F$3,INDIRECT(ADDRESS(4+MOD(IF(G1252&lt;$E$2+1,$E$2+$E$2+2-G1252,G1252)-A1252+2*$E$2+1,2*$E$2+1),3)))</f>
        <v>Player 20</v>
      </c>
      <c r="E1252" s="11"/>
      <c r="F1252" s="10"/>
      <c r="G1252" s="6">
        <f>1+MOD(A1252+D1248-2,2*$E$2+1)</f>
        <v>20</v>
      </c>
    </row>
    <row r="1253" spans="1:7" s="6" customFormat="1" ht="19.5" customHeight="1">
      <c r="A1253" s="10">
        <v>2</v>
      </c>
      <c r="B1253" s="12">
        <f aca="true" t="shared" si="57" ref="B1253:B1272">IF(G1253=$E$2+1,0,IF(G1253&lt;$E$2+1,G1253,$E$2+$E$2+2-G1253))</f>
        <v>7</v>
      </c>
      <c r="C1253" s="12" t="str">
        <f ca="1">IF(G1253=$E$2+1,D1249,INDIRECT(ADDRESS(4+MOD(IF(G1253&lt;$E$2+1,G1253,$E$2+$E$2+2-G1253)-A1253+2*$E$2+1,2*$E$2+1),3)))</f>
        <v>Player 6</v>
      </c>
      <c r="D1253" s="10" t="str">
        <f ca="1" t="shared" si="56"/>
        <v>Player 20</v>
      </c>
      <c r="E1253" s="11"/>
      <c r="F1253" s="10"/>
      <c r="G1253" s="6">
        <f>1+MOD(A1253+D1248-2,2*$E$2+1)</f>
        <v>21</v>
      </c>
    </row>
    <row r="1254" spans="1:7" s="6" customFormat="1" ht="19.5" customHeight="1">
      <c r="A1254" s="10">
        <v>3</v>
      </c>
      <c r="B1254" s="12">
        <f t="shared" si="57"/>
        <v>6</v>
      </c>
      <c r="C1254" s="12" t="str">
        <f ca="1">IF(G1254=$E$2+1,D1249,INDIRECT(ADDRESS(4+MOD(IF(G1254&lt;$E$2+1,G1254,$E$2+$E$2+2-G1254)-A1254+2*$E$2+1,2*$E$2+1),3)))</f>
        <v>Player 4</v>
      </c>
      <c r="D1254" s="10" t="str">
        <f ca="1" t="shared" si="56"/>
        <v>Player 20</v>
      </c>
      <c r="E1254" s="10"/>
      <c r="F1254" s="10"/>
      <c r="G1254" s="6">
        <f>1+MOD(A1254+D1248-2,2*$E$2+1)</f>
        <v>22</v>
      </c>
    </row>
    <row r="1255" spans="1:7" s="6" customFormat="1" ht="19.5" customHeight="1">
      <c r="A1255" s="10">
        <v>4</v>
      </c>
      <c r="B1255" s="12">
        <f t="shared" si="57"/>
        <v>5</v>
      </c>
      <c r="C1255" s="12" t="str">
        <f ca="1">IF(G1255=$E$2+1,D1249,INDIRECT(ADDRESS(4+MOD(IF(G1255&lt;$E$2+1,G1255,$E$2+$E$2+2-G1255)-A1255+2*$E$2+1,2*$E$2+1),3)))</f>
        <v>Player 2</v>
      </c>
      <c r="D1255" s="10" t="str">
        <f ca="1" t="shared" si="56"/>
        <v>Player 20</v>
      </c>
      <c r="E1255" s="10"/>
      <c r="F1255" s="10"/>
      <c r="G1255" s="6">
        <f>1+MOD(A1255+D1248-2,2*$E$2+1)</f>
        <v>23</v>
      </c>
    </row>
    <row r="1256" spans="1:7" s="6" customFormat="1" ht="19.5" customHeight="1">
      <c r="A1256" s="10">
        <v>5</v>
      </c>
      <c r="B1256" s="12">
        <f t="shared" si="57"/>
        <v>4</v>
      </c>
      <c r="C1256" s="12" t="str">
        <f ca="1">IF(G1256=$E$2+1,D1249,INDIRECT(ADDRESS(4+MOD(IF(G1256&lt;$E$2+1,G1256,$E$2+$E$2+2-G1256)-A1256+2*$E$2+1,2*$E$2+1),3)))</f>
        <v>Player 27 or Rest</v>
      </c>
      <c r="D1256" s="10" t="str">
        <f ca="1" t="shared" si="56"/>
        <v>Player 20</v>
      </c>
      <c r="E1256" s="10"/>
      <c r="F1256" s="10"/>
      <c r="G1256" s="6">
        <f>1+MOD(A1256+D1248-2,2*$E$2+1)</f>
        <v>24</v>
      </c>
    </row>
    <row r="1257" spans="1:7" s="6" customFormat="1" ht="19.5" customHeight="1">
      <c r="A1257" s="10">
        <v>6</v>
      </c>
      <c r="B1257" s="12">
        <f t="shared" si="57"/>
        <v>3</v>
      </c>
      <c r="C1257" s="12" t="str">
        <f ca="1">IF(G1257=$E$2+1,D1249,INDIRECT(ADDRESS(4+MOD(IF(G1257&lt;$E$2+1,G1257,$E$2+$E$2+2-G1257)-A1257+2*$E$2+1,2*$E$2+1),3)))</f>
        <v>Player 25</v>
      </c>
      <c r="D1257" s="10" t="str">
        <f ca="1" t="shared" si="56"/>
        <v>Player 20</v>
      </c>
      <c r="E1257" s="10"/>
      <c r="F1257" s="10"/>
      <c r="G1257" s="6">
        <f>1+MOD(A1257+D1248-2,2*$E$2+1)</f>
        <v>25</v>
      </c>
    </row>
    <row r="1258" spans="1:7" s="6" customFormat="1" ht="19.5" customHeight="1">
      <c r="A1258" s="10">
        <v>7</v>
      </c>
      <c r="B1258" s="12">
        <f t="shared" si="57"/>
        <v>2</v>
      </c>
      <c r="C1258" s="12" t="str">
        <f ca="1">IF(G1258=$E$2+1,D1249,INDIRECT(ADDRESS(4+MOD(IF(G1258&lt;$E$2+1,G1258,$E$2+$E$2+2-G1258)-A1258+2*$E$2+1,2*$E$2+1),3)))</f>
        <v>Player 23</v>
      </c>
      <c r="D1258" s="10" t="str">
        <f ca="1" t="shared" si="56"/>
        <v>Player 20</v>
      </c>
      <c r="E1258" s="10"/>
      <c r="F1258" s="10"/>
      <c r="G1258" s="6">
        <f>1+MOD(A1258+D1248-2,2*$E$2+1)</f>
        <v>26</v>
      </c>
    </row>
    <row r="1259" spans="1:7" s="6" customFormat="1" ht="19.5" customHeight="1">
      <c r="A1259" s="10">
        <v>8</v>
      </c>
      <c r="B1259" s="12">
        <f t="shared" si="57"/>
        <v>1</v>
      </c>
      <c r="C1259" s="12" t="str">
        <f ca="1">IF(G1259=$E$2+1,D1249,INDIRECT(ADDRESS(4+MOD(IF(G1259&lt;$E$2+1,G1259,$E$2+$E$2+2-G1259)-A1259+2*$E$2+1,2*$E$2+1),3)))</f>
        <v>Player 21</v>
      </c>
      <c r="D1259" s="10" t="str">
        <f ca="1" t="shared" si="56"/>
        <v>Player 20</v>
      </c>
      <c r="E1259" s="10"/>
      <c r="F1259" s="10"/>
      <c r="G1259" s="6">
        <f>1+MOD(A1259+D1248-2,2*$E$2+1)</f>
        <v>27</v>
      </c>
    </row>
    <row r="1260" spans="1:7" s="6" customFormat="1" ht="19.5" customHeight="1">
      <c r="A1260" s="10">
        <v>9</v>
      </c>
      <c r="B1260" s="12">
        <f t="shared" si="57"/>
        <v>1</v>
      </c>
      <c r="C1260" s="12" t="str">
        <f ca="1">IF(G1260=$E$2+1,D1249,INDIRECT(ADDRESS(4+MOD(IF(G1260&lt;$E$2+1,G1260,$E$2+$E$2+2-G1260)-A1260+2*$E$2+1,2*$E$2+1),3)))</f>
        <v>Player 20</v>
      </c>
      <c r="D1260" s="10" t="str">
        <f ca="1" t="shared" si="56"/>
        <v>Player 19</v>
      </c>
      <c r="E1260" s="10"/>
      <c r="F1260" s="10"/>
      <c r="G1260" s="6">
        <f>1+MOD(A1260+D1248-2,2*$E$2+1)</f>
        <v>1</v>
      </c>
    </row>
    <row r="1261" spans="1:7" s="6" customFormat="1" ht="19.5" customHeight="1">
      <c r="A1261" s="10">
        <v>10</v>
      </c>
      <c r="B1261" s="12">
        <f t="shared" si="57"/>
        <v>2</v>
      </c>
      <c r="C1261" s="12" t="str">
        <f ca="1">IF(G1261=$E$2+1,D1249,INDIRECT(ADDRESS(4+MOD(IF(G1261&lt;$E$2+1,G1261,$E$2+$E$2+2-G1261)-A1261+2*$E$2+1,2*$E$2+1),3)))</f>
        <v>Player 20</v>
      </c>
      <c r="D1261" s="10" t="str">
        <f ca="1" t="shared" si="56"/>
        <v>Player 17</v>
      </c>
      <c r="E1261" s="10"/>
      <c r="F1261" s="10"/>
      <c r="G1261" s="6">
        <f>1+MOD(A1261+D1248-2,2*$E$2+1)</f>
        <v>2</v>
      </c>
    </row>
    <row r="1262" spans="1:7" s="6" customFormat="1" ht="19.5" customHeight="1">
      <c r="A1262" s="10">
        <v>11</v>
      </c>
      <c r="B1262" s="12">
        <f t="shared" si="57"/>
        <v>3</v>
      </c>
      <c r="C1262" s="12" t="str">
        <f ca="1">IF(G1262=$E$2+1,D1249,INDIRECT(ADDRESS(4+MOD(IF(G1262&lt;$E$2+1,G1262,$E$2+$E$2+2-G1262)-A1262+2*$E$2+1,2*$E$2+1),3)))</f>
        <v>Player 20</v>
      </c>
      <c r="D1262" s="10" t="str">
        <f ca="1" t="shared" si="56"/>
        <v>Player 15</v>
      </c>
      <c r="E1262" s="10"/>
      <c r="F1262" s="10"/>
      <c r="G1262" s="6">
        <f>1+MOD(A1262+D1248-2,2*$E$2+1)</f>
        <v>3</v>
      </c>
    </row>
    <row r="1263" spans="1:7" s="6" customFormat="1" ht="19.5" customHeight="1">
      <c r="A1263" s="10">
        <v>12</v>
      </c>
      <c r="B1263" s="12">
        <f t="shared" si="57"/>
        <v>4</v>
      </c>
      <c r="C1263" s="12" t="str">
        <f ca="1">IF(G1263=$E$2+1,D1249,INDIRECT(ADDRESS(4+MOD(IF(G1263&lt;$E$2+1,G1263,$E$2+$E$2+2-G1263)-A1263+2*$E$2+1,2*$E$2+1),3)))</f>
        <v>Player 20</v>
      </c>
      <c r="D1263" s="10" t="str">
        <f ca="1" t="shared" si="56"/>
        <v>Player 13</v>
      </c>
      <c r="E1263" s="10"/>
      <c r="F1263" s="10"/>
      <c r="G1263" s="6">
        <f>1+MOD(A1263+D1248-2,2*$E$2+1)</f>
        <v>4</v>
      </c>
    </row>
    <row r="1264" spans="1:7" s="6" customFormat="1" ht="19.5" customHeight="1">
      <c r="A1264" s="10">
        <v>13</v>
      </c>
      <c r="B1264" s="12">
        <f t="shared" si="57"/>
        <v>5</v>
      </c>
      <c r="C1264" s="12" t="str">
        <f ca="1">IF(G1264=$E$2+1,D1249,INDIRECT(ADDRESS(4+MOD(IF(G1264&lt;$E$2+1,G1264,$E$2+$E$2+2-G1264)-A1264+2*$E$2+1,2*$E$2+1),3)))</f>
        <v>Player 20</v>
      </c>
      <c r="D1264" s="10" t="str">
        <f ca="1" t="shared" si="56"/>
        <v>Player 11</v>
      </c>
      <c r="E1264" s="10"/>
      <c r="F1264" s="10"/>
      <c r="G1264" s="6">
        <f>1+MOD(A1264+D1248-2,2*$E$2+1)</f>
        <v>5</v>
      </c>
    </row>
    <row r="1265" spans="1:7" s="6" customFormat="1" ht="19.5" customHeight="1">
      <c r="A1265" s="10">
        <v>14</v>
      </c>
      <c r="B1265" s="12">
        <f t="shared" si="57"/>
        <v>6</v>
      </c>
      <c r="C1265" s="12" t="str">
        <f ca="1">IF(G1265=$E$2+1,D1249,INDIRECT(ADDRESS(4+MOD(IF(G1265&lt;$E$2+1,G1265,$E$2+$E$2+2-G1265)-A1265+2*$E$2+1,2*$E$2+1),3)))</f>
        <v>Player 20</v>
      </c>
      <c r="D1265" s="10" t="str">
        <f ca="1" t="shared" si="56"/>
        <v>Player 9</v>
      </c>
      <c r="E1265" s="10"/>
      <c r="F1265" s="10"/>
      <c r="G1265" s="6">
        <f>1+MOD(A1265+D1248-2,2*$E$2+1)</f>
        <v>6</v>
      </c>
    </row>
    <row r="1266" spans="1:7" s="6" customFormat="1" ht="19.5" customHeight="1">
      <c r="A1266" s="10">
        <v>15</v>
      </c>
      <c r="B1266" s="12">
        <f t="shared" si="57"/>
        <v>7</v>
      </c>
      <c r="C1266" s="12" t="str">
        <f ca="1">IF(G1266=$E$2+1,D1249,INDIRECT(ADDRESS(4+MOD(IF(G1266&lt;$E$2+1,G1266,$E$2+$E$2+2-G1266)-A1266+2*$E$2+1,2*$E$2+1),3)))</f>
        <v>Player 20</v>
      </c>
      <c r="D1266" s="10" t="str">
        <f ca="1" t="shared" si="56"/>
        <v>Player 7</v>
      </c>
      <c r="E1266" s="10"/>
      <c r="F1266" s="10"/>
      <c r="G1266" s="6">
        <f>1+MOD(A1266+D1248-2,2*$E$2+1)</f>
        <v>7</v>
      </c>
    </row>
    <row r="1267" spans="1:7" s="6" customFormat="1" ht="19.5" customHeight="1">
      <c r="A1267" s="10">
        <v>16</v>
      </c>
      <c r="B1267" s="12">
        <f t="shared" si="57"/>
        <v>8</v>
      </c>
      <c r="C1267" s="12" t="str">
        <f ca="1">IF(G1267=$E$2+1,D1249,INDIRECT(ADDRESS(4+MOD(IF(G1267&lt;$E$2+1,G1267,$E$2+$E$2+2-G1267)-A1267+2*$E$2+1,2*$E$2+1),3)))</f>
        <v>Player 20</v>
      </c>
      <c r="D1267" s="10" t="str">
        <f ca="1" t="shared" si="56"/>
        <v>Player 5</v>
      </c>
      <c r="E1267" s="10"/>
      <c r="F1267" s="10"/>
      <c r="G1267" s="6">
        <f>1+MOD(A1267+D1248-2,2*$E$2+1)</f>
        <v>8</v>
      </c>
    </row>
    <row r="1268" spans="1:7" s="6" customFormat="1" ht="19.5" customHeight="1">
      <c r="A1268" s="10">
        <v>17</v>
      </c>
      <c r="B1268" s="12">
        <f t="shared" si="57"/>
        <v>9</v>
      </c>
      <c r="C1268" s="12" t="str">
        <f ca="1">IF(G1268=$E$2+1,D1249,INDIRECT(ADDRESS(4+MOD(IF(G1268&lt;$E$2+1,G1268,$E$2+$E$2+2-G1268)-A1268+2*$E$2+1,2*$E$2+1),3)))</f>
        <v>Player 20</v>
      </c>
      <c r="D1268" s="10" t="str">
        <f ca="1" t="shared" si="56"/>
        <v>Player 3</v>
      </c>
      <c r="E1268" s="10"/>
      <c r="F1268" s="10"/>
      <c r="G1268" s="6">
        <f>1+MOD(A1268+D1248-2,2*$E$2+1)</f>
        <v>9</v>
      </c>
    </row>
    <row r="1269" spans="1:7" s="6" customFormat="1" ht="19.5" customHeight="1">
      <c r="A1269" s="10">
        <v>18</v>
      </c>
      <c r="B1269" s="12">
        <f t="shared" si="57"/>
        <v>10</v>
      </c>
      <c r="C1269" s="12" t="str">
        <f ca="1">IF(G1269=$E$2+1,D1249,INDIRECT(ADDRESS(4+MOD(IF(G1269&lt;$E$2+1,G1269,$E$2+$E$2+2-G1269)-A1269+2*$E$2+1,2*$E$2+1),3)))</f>
        <v>Player 20</v>
      </c>
      <c r="D1269" s="10" t="str">
        <f ca="1" t="shared" si="56"/>
        <v>Player 1</v>
      </c>
      <c r="E1269" s="10"/>
      <c r="F1269" s="10"/>
      <c r="G1269" s="6">
        <f>1+MOD(A1269+D1248-2,2*$E$2+1)</f>
        <v>10</v>
      </c>
    </row>
    <row r="1270" spans="1:7" s="6" customFormat="1" ht="19.5" customHeight="1">
      <c r="A1270" s="10">
        <v>19</v>
      </c>
      <c r="B1270" s="12">
        <f t="shared" si="57"/>
        <v>11</v>
      </c>
      <c r="C1270" s="12" t="str">
        <f ca="1">IF(G1270=$E$2+1,D1249,INDIRECT(ADDRESS(4+MOD(IF(G1270&lt;$E$2+1,G1270,$E$2+$E$2+2-G1270)-A1270+2*$E$2+1,2*$E$2+1),3)))</f>
        <v>Player 20</v>
      </c>
      <c r="D1270" s="10" t="str">
        <f ca="1" t="shared" si="56"/>
        <v>Player 26</v>
      </c>
      <c r="E1270" s="10"/>
      <c r="F1270" s="10"/>
      <c r="G1270" s="6">
        <f>1+MOD(A1270+D1248-2,2*$E$2+1)</f>
        <v>11</v>
      </c>
    </row>
    <row r="1271" spans="1:7" s="6" customFormat="1" ht="19.5" customHeight="1">
      <c r="A1271" s="10">
        <v>20</v>
      </c>
      <c r="B1271" s="12">
        <f t="shared" si="57"/>
        <v>12</v>
      </c>
      <c r="C1271" s="12" t="str">
        <f ca="1">IF(G1271=$E$2+1,D1249,INDIRECT(ADDRESS(4+MOD(IF(G1271&lt;$E$2+1,G1271,$E$2+$E$2+2-G1271)-A1271+2*$E$2+1,2*$E$2+1),3)))</f>
        <v>Player 20</v>
      </c>
      <c r="D1271" s="10" t="str">
        <f ca="1" t="shared" si="56"/>
        <v>Player 24</v>
      </c>
      <c r="E1271" s="10"/>
      <c r="F1271" s="10"/>
      <c r="G1271" s="6">
        <f>1+MOD(A1271+D1248-2,2*$E$2+1)</f>
        <v>12</v>
      </c>
    </row>
    <row r="1272" spans="1:7" s="6" customFormat="1" ht="19.5" customHeight="1">
      <c r="A1272" s="10">
        <v>21</v>
      </c>
      <c r="B1272" s="12">
        <f t="shared" si="57"/>
        <v>13</v>
      </c>
      <c r="C1272" s="12" t="str">
        <f ca="1">IF(G1272=$E$2+1,D1249,INDIRECT(ADDRESS(4+MOD(IF(G1272&lt;$E$2+1,G1272,$E$2+$E$2+2-G1272)-A1272+2*$E$2+1,2*$E$2+1),3)))</f>
        <v>Player 20</v>
      </c>
      <c r="D1272" s="10" t="str">
        <f ca="1" t="shared" si="56"/>
        <v>Player 22</v>
      </c>
      <c r="E1272" s="10"/>
      <c r="F1272" s="10"/>
      <c r="G1272" s="6">
        <f>1+MOD(A1272+D1248-2,2*$E$2+1)</f>
        <v>13</v>
      </c>
    </row>
    <row r="1273" spans="1:7" s="6" customFormat="1" ht="19.5" customHeight="1">
      <c r="A1273" s="10">
        <v>22</v>
      </c>
      <c r="B1273" s="12">
        <f aca="true" t="shared" si="58" ref="B1273:B1278">IF(G1273=$E$2+1,0,IF(G1273&lt;$E$2+1,G1273,$E$2+$E$2+2-G1273))</f>
        <v>0</v>
      </c>
      <c r="C1273" s="12" t="str">
        <f ca="1">IF(G1273=$E$2+1,D1249,INDIRECT(ADDRESS(4+MOD(IF(G1273&lt;$E$2+1,G1273,$E$2+$E$2+2-G1273)-A1273+2*$E$2+1,2*$E$2+1),3)))</f>
        <v>Player 20</v>
      </c>
      <c r="D1273" s="10" t="str">
        <f ca="1" t="shared" si="56"/>
        <v>Rest</v>
      </c>
      <c r="E1273" s="10"/>
      <c r="F1273" s="10"/>
      <c r="G1273" s="6">
        <f>1+MOD(A1273+D1248-2,2*$E$2+1)</f>
        <v>14</v>
      </c>
    </row>
    <row r="1274" spans="1:7" s="6" customFormat="1" ht="19.5" customHeight="1">
      <c r="A1274" s="10">
        <v>23</v>
      </c>
      <c r="B1274" s="12">
        <f t="shared" si="58"/>
        <v>13</v>
      </c>
      <c r="C1274" s="12" t="str">
        <f ca="1">IF(G1274=$E$2+1,D1249,INDIRECT(ADDRESS(4+MOD(IF(G1274&lt;$E$2+1,G1274,$E$2+$E$2+2-G1274)-A1274+2*$E$2+1,2*$E$2+1),3)))</f>
        <v>Player 18</v>
      </c>
      <c r="D1274" s="10" t="str">
        <f ca="1" t="shared" si="56"/>
        <v>Player 20</v>
      </c>
      <c r="E1274" s="10"/>
      <c r="F1274" s="10"/>
      <c r="G1274" s="6">
        <f>1+MOD(A1274+D1248-2,2*$E$2+1)</f>
        <v>15</v>
      </c>
    </row>
    <row r="1275" spans="1:7" s="6" customFormat="1" ht="19.5" customHeight="1">
      <c r="A1275" s="10">
        <v>24</v>
      </c>
      <c r="B1275" s="12">
        <f t="shared" si="58"/>
        <v>12</v>
      </c>
      <c r="C1275" s="12" t="str">
        <f ca="1">IF(G1275=$E$2+1,D1249,INDIRECT(ADDRESS(4+MOD(IF(G1275&lt;$E$2+1,G1275,$E$2+$E$2+2-G1275)-A1275+2*$E$2+1,2*$E$2+1),3)))</f>
        <v>Player 16</v>
      </c>
      <c r="D1275" s="10" t="str">
        <f ca="1" t="shared" si="56"/>
        <v>Player 20</v>
      </c>
      <c r="E1275" s="10"/>
      <c r="F1275" s="10"/>
      <c r="G1275" s="6">
        <f>1+MOD(A1275+D1248-2,2*$E$2+1)</f>
        <v>16</v>
      </c>
    </row>
    <row r="1276" spans="1:7" s="6" customFormat="1" ht="19.5" customHeight="1">
      <c r="A1276" s="10">
        <v>25</v>
      </c>
      <c r="B1276" s="12">
        <f t="shared" si="58"/>
        <v>11</v>
      </c>
      <c r="C1276" s="12" t="str">
        <f ca="1">IF(G1276=$E$2+1,D1249,INDIRECT(ADDRESS(4+MOD(IF(G1276&lt;$E$2+1,G1276,$E$2+$E$2+2-G1276)-A1276+2*$E$2+1,2*$E$2+1),3)))</f>
        <v>Player 14</v>
      </c>
      <c r="D1276" s="10" t="str">
        <f ca="1" t="shared" si="56"/>
        <v>Player 20</v>
      </c>
      <c r="E1276" s="10"/>
      <c r="F1276" s="10"/>
      <c r="G1276" s="6">
        <f>1+MOD(A1276+D1248-2,2*$E$2+1)</f>
        <v>17</v>
      </c>
    </row>
    <row r="1277" spans="1:7" s="6" customFormat="1" ht="19.5" customHeight="1">
      <c r="A1277" s="10">
        <v>26</v>
      </c>
      <c r="B1277" s="12">
        <f t="shared" si="58"/>
        <v>10</v>
      </c>
      <c r="C1277" s="12" t="str">
        <f ca="1">IF(G1277=$E$2+1,D1249,INDIRECT(ADDRESS(4+MOD(IF(G1277&lt;$E$2+1,G1277,$E$2+$E$2+2-G1277)-A1277+2*$E$2+1,2*$E$2+1),3)))</f>
        <v>Player 12</v>
      </c>
      <c r="D1277" s="10" t="str">
        <f ca="1" t="shared" si="56"/>
        <v>Player 20</v>
      </c>
      <c r="E1277" s="10"/>
      <c r="F1277" s="10"/>
      <c r="G1277" s="6">
        <f>1+MOD(A1277+D1248-2,2*$E$2+1)</f>
        <v>18</v>
      </c>
    </row>
    <row r="1278" spans="1:7" s="6" customFormat="1" ht="19.5" customHeight="1">
      <c r="A1278" s="10">
        <v>27</v>
      </c>
      <c r="B1278" s="12">
        <f t="shared" si="58"/>
        <v>9</v>
      </c>
      <c r="C1278" s="12" t="str">
        <f ca="1">IF(G1278=$E$2+1,D1249,INDIRECT(ADDRESS(4+MOD(IF(G1278&lt;$E$2+1,G1278,$E$2+$E$2+2-G1278)-A1278+2*$E$2+1,2*$E$2+1),3)))</f>
        <v>Player 10</v>
      </c>
      <c r="D1278" s="10" t="str">
        <f ca="1" t="shared" si="56"/>
        <v>Player 20</v>
      </c>
      <c r="E1278" s="10"/>
      <c r="F1278" s="10"/>
      <c r="G1278" s="6">
        <f>1+MOD(A1278+D1248-2,2*$E$2+1)</f>
        <v>19</v>
      </c>
    </row>
    <row r="1279" s="6" customFormat="1" ht="19.5" customHeight="1">
      <c r="F1279" s="7"/>
    </row>
    <row r="1280" s="6" customFormat="1" ht="19.5" customHeight="1">
      <c r="F1280" s="7"/>
    </row>
    <row r="1281" s="6" customFormat="1" ht="19.5" customHeight="1">
      <c r="F1281" s="7"/>
    </row>
    <row r="1282" s="6" customFormat="1" ht="19.5" customHeight="1">
      <c r="F1282" s="7"/>
    </row>
    <row r="1283" spans="1:4" s="6" customFormat="1" ht="19.5" customHeight="1">
      <c r="A1283" s="6" t="s">
        <v>40</v>
      </c>
      <c r="C1283" s="8" t="s">
        <v>41</v>
      </c>
      <c r="D1283" s="9">
        <v>21</v>
      </c>
    </row>
    <row r="1284" spans="3:4" s="6" customFormat="1" ht="19.5" customHeight="1">
      <c r="C1284" s="8" t="s">
        <v>42</v>
      </c>
      <c r="D1284" s="9" t="str">
        <f ca="1">INDIRECT(ADDRESS(3+D1283,3))</f>
        <v>Player 21</v>
      </c>
    </row>
    <row r="1285" s="6" customFormat="1" ht="19.5" customHeight="1"/>
    <row r="1286" spans="1:7" s="6" customFormat="1" ht="19.5" customHeight="1">
      <c r="A1286" s="10" t="s">
        <v>45</v>
      </c>
      <c r="B1286" s="17" t="s">
        <v>5</v>
      </c>
      <c r="C1286" s="12" t="s">
        <v>11</v>
      </c>
      <c r="D1286" s="10" t="s">
        <v>10</v>
      </c>
      <c r="E1286" s="11" t="s">
        <v>3</v>
      </c>
      <c r="F1286" s="10" t="s">
        <v>4</v>
      </c>
      <c r="G1286" s="6" t="s">
        <v>43</v>
      </c>
    </row>
    <row r="1287" spans="1:7" s="6" customFormat="1" ht="19.5" customHeight="1">
      <c r="A1287" s="10">
        <v>1</v>
      </c>
      <c r="B1287" s="12">
        <f>IF(G1287=$E$2+1,0,IF(G1287&lt;$E$2+1,G1287,$E$2+$E$2+2-G1287))</f>
        <v>7</v>
      </c>
      <c r="C1287" s="12" t="str">
        <f ca="1">IF(G1287=$E$2+1,D1284,INDIRECT(ADDRESS(4+MOD(IF(G1287&lt;$E$2+1,G1287,$E$2+$E$2+2-G1287)-A1287+2*$E$2+1,2*$E$2+1),3)))</f>
        <v>Player 7</v>
      </c>
      <c r="D1287" s="10" t="str">
        <f aca="true" ca="1" t="shared" si="59" ref="D1287:D1313">IF(G1287=$E$2+1,$F$3,INDIRECT(ADDRESS(4+MOD(IF(G1287&lt;$E$2+1,$E$2+$E$2+2-G1287,G1287)-A1287+2*$E$2+1,2*$E$2+1),3)))</f>
        <v>Player 21</v>
      </c>
      <c r="E1287" s="11"/>
      <c r="F1287" s="10"/>
      <c r="G1287" s="6">
        <f>1+MOD(A1287+D1283-2,2*$E$2+1)</f>
        <v>21</v>
      </c>
    </row>
    <row r="1288" spans="1:7" s="6" customFormat="1" ht="19.5" customHeight="1">
      <c r="A1288" s="10">
        <v>2</v>
      </c>
      <c r="B1288" s="12">
        <f aca="true" t="shared" si="60" ref="B1288:B1307">IF(G1288=$E$2+1,0,IF(G1288&lt;$E$2+1,G1288,$E$2+$E$2+2-G1288))</f>
        <v>6</v>
      </c>
      <c r="C1288" s="12" t="str">
        <f ca="1">IF(G1288=$E$2+1,D1284,INDIRECT(ADDRESS(4+MOD(IF(G1288&lt;$E$2+1,G1288,$E$2+$E$2+2-G1288)-A1288+2*$E$2+1,2*$E$2+1),3)))</f>
        <v>Player 5</v>
      </c>
      <c r="D1288" s="10" t="str">
        <f ca="1" t="shared" si="59"/>
        <v>Player 21</v>
      </c>
      <c r="E1288" s="11"/>
      <c r="F1288" s="10"/>
      <c r="G1288" s="6">
        <f>1+MOD(A1288+D1283-2,2*$E$2+1)</f>
        <v>22</v>
      </c>
    </row>
    <row r="1289" spans="1:7" s="6" customFormat="1" ht="19.5" customHeight="1">
      <c r="A1289" s="10">
        <v>3</v>
      </c>
      <c r="B1289" s="12">
        <f t="shared" si="60"/>
        <v>5</v>
      </c>
      <c r="C1289" s="12" t="str">
        <f ca="1">IF(G1289=$E$2+1,D1284,INDIRECT(ADDRESS(4+MOD(IF(G1289&lt;$E$2+1,G1289,$E$2+$E$2+2-G1289)-A1289+2*$E$2+1,2*$E$2+1),3)))</f>
        <v>Player 3</v>
      </c>
      <c r="D1289" s="10" t="str">
        <f ca="1" t="shared" si="59"/>
        <v>Player 21</v>
      </c>
      <c r="E1289" s="10"/>
      <c r="F1289" s="10"/>
      <c r="G1289" s="6">
        <f>1+MOD(A1289+D1283-2,2*$E$2+1)</f>
        <v>23</v>
      </c>
    </row>
    <row r="1290" spans="1:7" s="6" customFormat="1" ht="19.5" customHeight="1">
      <c r="A1290" s="10">
        <v>4</v>
      </c>
      <c r="B1290" s="12">
        <f t="shared" si="60"/>
        <v>4</v>
      </c>
      <c r="C1290" s="12" t="str">
        <f ca="1">IF(G1290=$E$2+1,D1284,INDIRECT(ADDRESS(4+MOD(IF(G1290&lt;$E$2+1,G1290,$E$2+$E$2+2-G1290)-A1290+2*$E$2+1,2*$E$2+1),3)))</f>
        <v>Player 1</v>
      </c>
      <c r="D1290" s="10" t="str">
        <f ca="1" t="shared" si="59"/>
        <v>Player 21</v>
      </c>
      <c r="E1290" s="10"/>
      <c r="F1290" s="10"/>
      <c r="G1290" s="6">
        <f>1+MOD(A1290+D1283-2,2*$E$2+1)</f>
        <v>24</v>
      </c>
    </row>
    <row r="1291" spans="1:7" s="6" customFormat="1" ht="19.5" customHeight="1">
      <c r="A1291" s="10">
        <v>5</v>
      </c>
      <c r="B1291" s="12">
        <f t="shared" si="60"/>
        <v>3</v>
      </c>
      <c r="C1291" s="12" t="str">
        <f ca="1">IF(G1291=$E$2+1,D1284,INDIRECT(ADDRESS(4+MOD(IF(G1291&lt;$E$2+1,G1291,$E$2+$E$2+2-G1291)-A1291+2*$E$2+1,2*$E$2+1),3)))</f>
        <v>Player 26</v>
      </c>
      <c r="D1291" s="10" t="str">
        <f ca="1" t="shared" si="59"/>
        <v>Player 21</v>
      </c>
      <c r="E1291" s="10"/>
      <c r="F1291" s="10"/>
      <c r="G1291" s="6">
        <f>1+MOD(A1291+D1283-2,2*$E$2+1)</f>
        <v>25</v>
      </c>
    </row>
    <row r="1292" spans="1:7" s="6" customFormat="1" ht="19.5" customHeight="1">
      <c r="A1292" s="10">
        <v>6</v>
      </c>
      <c r="B1292" s="12">
        <f t="shared" si="60"/>
        <v>2</v>
      </c>
      <c r="C1292" s="12" t="str">
        <f ca="1">IF(G1292=$E$2+1,D1284,INDIRECT(ADDRESS(4+MOD(IF(G1292&lt;$E$2+1,G1292,$E$2+$E$2+2-G1292)-A1292+2*$E$2+1,2*$E$2+1),3)))</f>
        <v>Player 24</v>
      </c>
      <c r="D1292" s="10" t="str">
        <f ca="1" t="shared" si="59"/>
        <v>Player 21</v>
      </c>
      <c r="E1292" s="10"/>
      <c r="F1292" s="10"/>
      <c r="G1292" s="6">
        <f>1+MOD(A1292+D1283-2,2*$E$2+1)</f>
        <v>26</v>
      </c>
    </row>
    <row r="1293" spans="1:7" s="6" customFormat="1" ht="19.5" customHeight="1">
      <c r="A1293" s="10">
        <v>7</v>
      </c>
      <c r="B1293" s="12">
        <f t="shared" si="60"/>
        <v>1</v>
      </c>
      <c r="C1293" s="12" t="str">
        <f ca="1">IF(G1293=$E$2+1,D1284,INDIRECT(ADDRESS(4+MOD(IF(G1293&lt;$E$2+1,G1293,$E$2+$E$2+2-G1293)-A1293+2*$E$2+1,2*$E$2+1),3)))</f>
        <v>Player 22</v>
      </c>
      <c r="D1293" s="10" t="str">
        <f ca="1" t="shared" si="59"/>
        <v>Player 21</v>
      </c>
      <c r="E1293" s="10"/>
      <c r="F1293" s="10"/>
      <c r="G1293" s="6">
        <f>1+MOD(A1293+D1283-2,2*$E$2+1)</f>
        <v>27</v>
      </c>
    </row>
    <row r="1294" spans="1:7" s="6" customFormat="1" ht="19.5" customHeight="1">
      <c r="A1294" s="10">
        <v>8</v>
      </c>
      <c r="B1294" s="12">
        <f t="shared" si="60"/>
        <v>1</v>
      </c>
      <c r="C1294" s="12" t="str">
        <f ca="1">IF(G1294=$E$2+1,D1284,INDIRECT(ADDRESS(4+MOD(IF(G1294&lt;$E$2+1,G1294,$E$2+$E$2+2-G1294)-A1294+2*$E$2+1,2*$E$2+1),3)))</f>
        <v>Player 21</v>
      </c>
      <c r="D1294" s="10" t="str">
        <f ca="1" t="shared" si="59"/>
        <v>Player 20</v>
      </c>
      <c r="E1294" s="10"/>
      <c r="F1294" s="10"/>
      <c r="G1294" s="6">
        <f>1+MOD(A1294+D1283-2,2*$E$2+1)</f>
        <v>1</v>
      </c>
    </row>
    <row r="1295" spans="1:7" s="6" customFormat="1" ht="19.5" customHeight="1">
      <c r="A1295" s="10">
        <v>9</v>
      </c>
      <c r="B1295" s="12">
        <f t="shared" si="60"/>
        <v>2</v>
      </c>
      <c r="C1295" s="12" t="str">
        <f ca="1">IF(G1295=$E$2+1,D1284,INDIRECT(ADDRESS(4+MOD(IF(G1295&lt;$E$2+1,G1295,$E$2+$E$2+2-G1295)-A1295+2*$E$2+1,2*$E$2+1),3)))</f>
        <v>Player 21</v>
      </c>
      <c r="D1295" s="10" t="str">
        <f ca="1" t="shared" si="59"/>
        <v>Player 18</v>
      </c>
      <c r="E1295" s="10"/>
      <c r="F1295" s="10"/>
      <c r="G1295" s="6">
        <f>1+MOD(A1295+D1283-2,2*$E$2+1)</f>
        <v>2</v>
      </c>
    </row>
    <row r="1296" spans="1:7" s="6" customFormat="1" ht="19.5" customHeight="1">
      <c r="A1296" s="10">
        <v>10</v>
      </c>
      <c r="B1296" s="12">
        <f t="shared" si="60"/>
        <v>3</v>
      </c>
      <c r="C1296" s="12" t="str">
        <f ca="1">IF(G1296=$E$2+1,D1284,INDIRECT(ADDRESS(4+MOD(IF(G1296&lt;$E$2+1,G1296,$E$2+$E$2+2-G1296)-A1296+2*$E$2+1,2*$E$2+1),3)))</f>
        <v>Player 21</v>
      </c>
      <c r="D1296" s="10" t="str">
        <f ca="1" t="shared" si="59"/>
        <v>Player 16</v>
      </c>
      <c r="E1296" s="10"/>
      <c r="F1296" s="10"/>
      <c r="G1296" s="6">
        <f>1+MOD(A1296+D1283-2,2*$E$2+1)</f>
        <v>3</v>
      </c>
    </row>
    <row r="1297" spans="1:7" s="6" customFormat="1" ht="19.5" customHeight="1">
      <c r="A1297" s="10">
        <v>11</v>
      </c>
      <c r="B1297" s="12">
        <f t="shared" si="60"/>
        <v>4</v>
      </c>
      <c r="C1297" s="12" t="str">
        <f ca="1">IF(G1297=$E$2+1,D1284,INDIRECT(ADDRESS(4+MOD(IF(G1297&lt;$E$2+1,G1297,$E$2+$E$2+2-G1297)-A1297+2*$E$2+1,2*$E$2+1),3)))</f>
        <v>Player 21</v>
      </c>
      <c r="D1297" s="10" t="str">
        <f ca="1" t="shared" si="59"/>
        <v>Player 14</v>
      </c>
      <c r="E1297" s="10"/>
      <c r="F1297" s="10"/>
      <c r="G1297" s="6">
        <f>1+MOD(A1297+D1283-2,2*$E$2+1)</f>
        <v>4</v>
      </c>
    </row>
    <row r="1298" spans="1:7" s="6" customFormat="1" ht="19.5" customHeight="1">
      <c r="A1298" s="10">
        <v>12</v>
      </c>
      <c r="B1298" s="12">
        <f t="shared" si="60"/>
        <v>5</v>
      </c>
      <c r="C1298" s="12" t="str">
        <f ca="1">IF(G1298=$E$2+1,D1284,INDIRECT(ADDRESS(4+MOD(IF(G1298&lt;$E$2+1,G1298,$E$2+$E$2+2-G1298)-A1298+2*$E$2+1,2*$E$2+1),3)))</f>
        <v>Player 21</v>
      </c>
      <c r="D1298" s="10" t="str">
        <f ca="1" t="shared" si="59"/>
        <v>Player 12</v>
      </c>
      <c r="E1298" s="10"/>
      <c r="F1298" s="10"/>
      <c r="G1298" s="6">
        <f>1+MOD(A1298+D1283-2,2*$E$2+1)</f>
        <v>5</v>
      </c>
    </row>
    <row r="1299" spans="1:7" s="6" customFormat="1" ht="19.5" customHeight="1">
      <c r="A1299" s="10">
        <v>13</v>
      </c>
      <c r="B1299" s="12">
        <f t="shared" si="60"/>
        <v>6</v>
      </c>
      <c r="C1299" s="12" t="str">
        <f ca="1">IF(G1299=$E$2+1,D1284,INDIRECT(ADDRESS(4+MOD(IF(G1299&lt;$E$2+1,G1299,$E$2+$E$2+2-G1299)-A1299+2*$E$2+1,2*$E$2+1),3)))</f>
        <v>Player 21</v>
      </c>
      <c r="D1299" s="10" t="str">
        <f ca="1" t="shared" si="59"/>
        <v>Player 10</v>
      </c>
      <c r="E1299" s="10"/>
      <c r="F1299" s="10"/>
      <c r="G1299" s="6">
        <f>1+MOD(A1299+D1283-2,2*$E$2+1)</f>
        <v>6</v>
      </c>
    </row>
    <row r="1300" spans="1:7" s="6" customFormat="1" ht="19.5" customHeight="1">
      <c r="A1300" s="10">
        <v>14</v>
      </c>
      <c r="B1300" s="12">
        <f t="shared" si="60"/>
        <v>7</v>
      </c>
      <c r="C1300" s="12" t="str">
        <f ca="1">IF(G1300=$E$2+1,D1284,INDIRECT(ADDRESS(4+MOD(IF(G1300&lt;$E$2+1,G1300,$E$2+$E$2+2-G1300)-A1300+2*$E$2+1,2*$E$2+1),3)))</f>
        <v>Player 21</v>
      </c>
      <c r="D1300" s="10" t="str">
        <f ca="1" t="shared" si="59"/>
        <v>Player 8</v>
      </c>
      <c r="E1300" s="10"/>
      <c r="F1300" s="10"/>
      <c r="G1300" s="6">
        <f>1+MOD(A1300+D1283-2,2*$E$2+1)</f>
        <v>7</v>
      </c>
    </row>
    <row r="1301" spans="1:7" s="6" customFormat="1" ht="19.5" customHeight="1">
      <c r="A1301" s="10">
        <v>15</v>
      </c>
      <c r="B1301" s="12">
        <f t="shared" si="60"/>
        <v>8</v>
      </c>
      <c r="C1301" s="12" t="str">
        <f ca="1">IF(G1301=$E$2+1,D1284,INDIRECT(ADDRESS(4+MOD(IF(G1301&lt;$E$2+1,G1301,$E$2+$E$2+2-G1301)-A1301+2*$E$2+1,2*$E$2+1),3)))</f>
        <v>Player 21</v>
      </c>
      <c r="D1301" s="10" t="str">
        <f ca="1" t="shared" si="59"/>
        <v>Player 6</v>
      </c>
      <c r="E1301" s="10"/>
      <c r="F1301" s="10"/>
      <c r="G1301" s="6">
        <f>1+MOD(A1301+D1283-2,2*$E$2+1)</f>
        <v>8</v>
      </c>
    </row>
    <row r="1302" spans="1:7" s="6" customFormat="1" ht="19.5" customHeight="1">
      <c r="A1302" s="10">
        <v>16</v>
      </c>
      <c r="B1302" s="12">
        <f t="shared" si="60"/>
        <v>9</v>
      </c>
      <c r="C1302" s="12" t="str">
        <f ca="1">IF(G1302=$E$2+1,D1284,INDIRECT(ADDRESS(4+MOD(IF(G1302&lt;$E$2+1,G1302,$E$2+$E$2+2-G1302)-A1302+2*$E$2+1,2*$E$2+1),3)))</f>
        <v>Player 21</v>
      </c>
      <c r="D1302" s="10" t="str">
        <f ca="1" t="shared" si="59"/>
        <v>Player 4</v>
      </c>
      <c r="E1302" s="10"/>
      <c r="F1302" s="10"/>
      <c r="G1302" s="6">
        <f>1+MOD(A1302+D1283-2,2*$E$2+1)</f>
        <v>9</v>
      </c>
    </row>
    <row r="1303" spans="1:7" s="6" customFormat="1" ht="19.5" customHeight="1">
      <c r="A1303" s="10">
        <v>17</v>
      </c>
      <c r="B1303" s="12">
        <f t="shared" si="60"/>
        <v>10</v>
      </c>
      <c r="C1303" s="12" t="str">
        <f ca="1">IF(G1303=$E$2+1,D1284,INDIRECT(ADDRESS(4+MOD(IF(G1303&lt;$E$2+1,G1303,$E$2+$E$2+2-G1303)-A1303+2*$E$2+1,2*$E$2+1),3)))</f>
        <v>Player 21</v>
      </c>
      <c r="D1303" s="10" t="str">
        <f ca="1" t="shared" si="59"/>
        <v>Player 2</v>
      </c>
      <c r="E1303" s="10"/>
      <c r="F1303" s="10"/>
      <c r="G1303" s="6">
        <f>1+MOD(A1303+D1283-2,2*$E$2+1)</f>
        <v>10</v>
      </c>
    </row>
    <row r="1304" spans="1:7" s="6" customFormat="1" ht="19.5" customHeight="1">
      <c r="A1304" s="10">
        <v>18</v>
      </c>
      <c r="B1304" s="12">
        <f t="shared" si="60"/>
        <v>11</v>
      </c>
      <c r="C1304" s="12" t="str">
        <f ca="1">IF(G1304=$E$2+1,D1284,INDIRECT(ADDRESS(4+MOD(IF(G1304&lt;$E$2+1,G1304,$E$2+$E$2+2-G1304)-A1304+2*$E$2+1,2*$E$2+1),3)))</f>
        <v>Player 21</v>
      </c>
      <c r="D1304" s="10" t="str">
        <f ca="1" t="shared" si="59"/>
        <v>Player 27 or Rest</v>
      </c>
      <c r="E1304" s="10"/>
      <c r="F1304" s="10"/>
      <c r="G1304" s="6">
        <f>1+MOD(A1304+D1283-2,2*$E$2+1)</f>
        <v>11</v>
      </c>
    </row>
    <row r="1305" spans="1:7" s="6" customFormat="1" ht="19.5" customHeight="1">
      <c r="A1305" s="10">
        <v>19</v>
      </c>
      <c r="B1305" s="12">
        <f t="shared" si="60"/>
        <v>12</v>
      </c>
      <c r="C1305" s="12" t="str">
        <f ca="1">IF(G1305=$E$2+1,D1284,INDIRECT(ADDRESS(4+MOD(IF(G1305&lt;$E$2+1,G1305,$E$2+$E$2+2-G1305)-A1305+2*$E$2+1,2*$E$2+1),3)))</f>
        <v>Player 21</v>
      </c>
      <c r="D1305" s="10" t="str">
        <f ca="1" t="shared" si="59"/>
        <v>Player 25</v>
      </c>
      <c r="E1305" s="10"/>
      <c r="F1305" s="10"/>
      <c r="G1305" s="6">
        <f>1+MOD(A1305+D1283-2,2*$E$2+1)</f>
        <v>12</v>
      </c>
    </row>
    <row r="1306" spans="1:7" s="6" customFormat="1" ht="19.5" customHeight="1">
      <c r="A1306" s="10">
        <v>20</v>
      </c>
      <c r="B1306" s="12">
        <f t="shared" si="60"/>
        <v>13</v>
      </c>
      <c r="C1306" s="12" t="str">
        <f ca="1">IF(G1306=$E$2+1,D1284,INDIRECT(ADDRESS(4+MOD(IF(G1306&lt;$E$2+1,G1306,$E$2+$E$2+2-G1306)-A1306+2*$E$2+1,2*$E$2+1),3)))</f>
        <v>Player 21</v>
      </c>
      <c r="D1306" s="10" t="str">
        <f ca="1" t="shared" si="59"/>
        <v>Player 23</v>
      </c>
      <c r="E1306" s="10"/>
      <c r="F1306" s="10"/>
      <c r="G1306" s="6">
        <f>1+MOD(A1306+D1283-2,2*$E$2+1)</f>
        <v>13</v>
      </c>
    </row>
    <row r="1307" spans="1:7" s="6" customFormat="1" ht="19.5" customHeight="1">
      <c r="A1307" s="10">
        <v>21</v>
      </c>
      <c r="B1307" s="12">
        <f t="shared" si="60"/>
        <v>0</v>
      </c>
      <c r="C1307" s="12" t="str">
        <f ca="1">IF(G1307=$E$2+1,D1284,INDIRECT(ADDRESS(4+MOD(IF(G1307&lt;$E$2+1,G1307,$E$2+$E$2+2-G1307)-A1307+2*$E$2+1,2*$E$2+1),3)))</f>
        <v>Player 21</v>
      </c>
      <c r="D1307" s="10" t="str">
        <f ca="1" t="shared" si="59"/>
        <v>Rest</v>
      </c>
      <c r="E1307" s="10"/>
      <c r="F1307" s="10"/>
      <c r="G1307" s="6">
        <f>1+MOD(A1307+D1283-2,2*$E$2+1)</f>
        <v>14</v>
      </c>
    </row>
    <row r="1308" spans="1:7" s="6" customFormat="1" ht="19.5" customHeight="1">
      <c r="A1308" s="10">
        <v>22</v>
      </c>
      <c r="B1308" s="12">
        <f aca="true" t="shared" si="61" ref="B1308:B1313">IF(G1308=$E$2+1,0,IF(G1308&lt;$E$2+1,G1308,$E$2+$E$2+2-G1308))</f>
        <v>13</v>
      </c>
      <c r="C1308" s="12" t="str">
        <f ca="1">IF(G1308=$E$2+1,D1284,INDIRECT(ADDRESS(4+MOD(IF(G1308&lt;$E$2+1,G1308,$E$2+$E$2+2-G1308)-A1308+2*$E$2+1,2*$E$2+1),3)))</f>
        <v>Player 19</v>
      </c>
      <c r="D1308" s="10" t="str">
        <f ca="1" t="shared" si="59"/>
        <v>Player 21</v>
      </c>
      <c r="E1308" s="10"/>
      <c r="F1308" s="10"/>
      <c r="G1308" s="6">
        <f>1+MOD(A1308+D1283-2,2*$E$2+1)</f>
        <v>15</v>
      </c>
    </row>
    <row r="1309" spans="1:7" s="6" customFormat="1" ht="19.5" customHeight="1">
      <c r="A1309" s="10">
        <v>23</v>
      </c>
      <c r="B1309" s="12">
        <f t="shared" si="61"/>
        <v>12</v>
      </c>
      <c r="C1309" s="12" t="str">
        <f ca="1">IF(G1309=$E$2+1,D1284,INDIRECT(ADDRESS(4+MOD(IF(G1309&lt;$E$2+1,G1309,$E$2+$E$2+2-G1309)-A1309+2*$E$2+1,2*$E$2+1),3)))</f>
        <v>Player 17</v>
      </c>
      <c r="D1309" s="10" t="str">
        <f ca="1" t="shared" si="59"/>
        <v>Player 21</v>
      </c>
      <c r="E1309" s="10"/>
      <c r="F1309" s="10"/>
      <c r="G1309" s="6">
        <f>1+MOD(A1309+D1283-2,2*$E$2+1)</f>
        <v>16</v>
      </c>
    </row>
    <row r="1310" spans="1:7" s="6" customFormat="1" ht="19.5" customHeight="1">
      <c r="A1310" s="10">
        <v>24</v>
      </c>
      <c r="B1310" s="12">
        <f t="shared" si="61"/>
        <v>11</v>
      </c>
      <c r="C1310" s="12" t="str">
        <f ca="1">IF(G1310=$E$2+1,D1284,INDIRECT(ADDRESS(4+MOD(IF(G1310&lt;$E$2+1,G1310,$E$2+$E$2+2-G1310)-A1310+2*$E$2+1,2*$E$2+1),3)))</f>
        <v>Player 15</v>
      </c>
      <c r="D1310" s="10" t="str">
        <f ca="1" t="shared" si="59"/>
        <v>Player 21</v>
      </c>
      <c r="E1310" s="10"/>
      <c r="F1310" s="10"/>
      <c r="G1310" s="6">
        <f>1+MOD(A1310+D1283-2,2*$E$2+1)</f>
        <v>17</v>
      </c>
    </row>
    <row r="1311" spans="1:7" s="6" customFormat="1" ht="19.5" customHeight="1">
      <c r="A1311" s="10">
        <v>25</v>
      </c>
      <c r="B1311" s="12">
        <f t="shared" si="61"/>
        <v>10</v>
      </c>
      <c r="C1311" s="12" t="str">
        <f ca="1">IF(G1311=$E$2+1,D1284,INDIRECT(ADDRESS(4+MOD(IF(G1311&lt;$E$2+1,G1311,$E$2+$E$2+2-G1311)-A1311+2*$E$2+1,2*$E$2+1),3)))</f>
        <v>Player 13</v>
      </c>
      <c r="D1311" s="10" t="str">
        <f ca="1" t="shared" si="59"/>
        <v>Player 21</v>
      </c>
      <c r="E1311" s="10"/>
      <c r="F1311" s="10"/>
      <c r="G1311" s="6">
        <f>1+MOD(A1311+D1283-2,2*$E$2+1)</f>
        <v>18</v>
      </c>
    </row>
    <row r="1312" spans="1:7" s="6" customFormat="1" ht="19.5" customHeight="1">
      <c r="A1312" s="10">
        <v>26</v>
      </c>
      <c r="B1312" s="12">
        <f t="shared" si="61"/>
        <v>9</v>
      </c>
      <c r="C1312" s="12" t="str">
        <f ca="1">IF(G1312=$E$2+1,D1284,INDIRECT(ADDRESS(4+MOD(IF(G1312&lt;$E$2+1,G1312,$E$2+$E$2+2-G1312)-A1312+2*$E$2+1,2*$E$2+1),3)))</f>
        <v>Player 11</v>
      </c>
      <c r="D1312" s="10" t="str">
        <f ca="1" t="shared" si="59"/>
        <v>Player 21</v>
      </c>
      <c r="E1312" s="10"/>
      <c r="F1312" s="10"/>
      <c r="G1312" s="6">
        <f>1+MOD(A1312+D1283-2,2*$E$2+1)</f>
        <v>19</v>
      </c>
    </row>
    <row r="1313" spans="1:7" s="6" customFormat="1" ht="19.5" customHeight="1">
      <c r="A1313" s="10">
        <v>27</v>
      </c>
      <c r="B1313" s="12">
        <f t="shared" si="61"/>
        <v>8</v>
      </c>
      <c r="C1313" s="12" t="str">
        <f ca="1">IF(G1313=$E$2+1,D1284,INDIRECT(ADDRESS(4+MOD(IF(G1313&lt;$E$2+1,G1313,$E$2+$E$2+2-G1313)-A1313+2*$E$2+1,2*$E$2+1),3)))</f>
        <v>Player 9</v>
      </c>
      <c r="D1313" s="10" t="str">
        <f ca="1" t="shared" si="59"/>
        <v>Player 21</v>
      </c>
      <c r="E1313" s="10"/>
      <c r="F1313" s="10"/>
      <c r="G1313" s="6">
        <f>1+MOD(A1313+D1283-2,2*$E$2+1)</f>
        <v>20</v>
      </c>
    </row>
    <row r="1314" s="6" customFormat="1" ht="19.5" customHeight="1">
      <c r="F1314" s="7"/>
    </row>
    <row r="1315" s="6" customFormat="1" ht="19.5" customHeight="1">
      <c r="F1315" s="7"/>
    </row>
    <row r="1316" s="6" customFormat="1" ht="19.5" customHeight="1">
      <c r="F1316" s="7"/>
    </row>
    <row r="1317" s="6" customFormat="1" ht="19.5" customHeight="1">
      <c r="F1317" s="7"/>
    </row>
    <row r="1318" spans="1:4" s="6" customFormat="1" ht="19.5" customHeight="1">
      <c r="A1318" s="6" t="s">
        <v>40</v>
      </c>
      <c r="C1318" s="8" t="s">
        <v>41</v>
      </c>
      <c r="D1318" s="9">
        <v>22</v>
      </c>
    </row>
    <row r="1319" spans="3:4" s="6" customFormat="1" ht="19.5" customHeight="1">
      <c r="C1319" s="8" t="s">
        <v>42</v>
      </c>
      <c r="D1319" s="9" t="str">
        <f ca="1">INDIRECT(ADDRESS(3+D1318,3))</f>
        <v>Player 22</v>
      </c>
    </row>
    <row r="1320" s="6" customFormat="1" ht="19.5" customHeight="1"/>
    <row r="1321" spans="1:7" s="6" customFormat="1" ht="19.5" customHeight="1">
      <c r="A1321" s="10" t="s">
        <v>45</v>
      </c>
      <c r="B1321" s="17" t="s">
        <v>5</v>
      </c>
      <c r="C1321" s="12" t="s">
        <v>11</v>
      </c>
      <c r="D1321" s="10" t="s">
        <v>10</v>
      </c>
      <c r="E1321" s="11" t="s">
        <v>3</v>
      </c>
      <c r="F1321" s="10" t="s">
        <v>4</v>
      </c>
      <c r="G1321" s="6" t="s">
        <v>43</v>
      </c>
    </row>
    <row r="1322" spans="1:7" s="6" customFormat="1" ht="19.5" customHeight="1">
      <c r="A1322" s="10">
        <v>1</v>
      </c>
      <c r="B1322" s="12">
        <f>IF(G1322=$E$2+1,0,IF(G1322&lt;$E$2+1,G1322,$E$2+$E$2+2-G1322))</f>
        <v>6</v>
      </c>
      <c r="C1322" s="12" t="str">
        <f ca="1">IF(G1322=$E$2+1,D1319,INDIRECT(ADDRESS(4+MOD(IF(G1322&lt;$E$2+1,G1322,$E$2+$E$2+2-G1322)-A1322+2*$E$2+1,2*$E$2+1),3)))</f>
        <v>Player 6</v>
      </c>
      <c r="D1322" s="10" t="str">
        <f aca="true" ca="1" t="shared" si="62" ref="D1322:D1348">IF(G1322=$E$2+1,$F$3,INDIRECT(ADDRESS(4+MOD(IF(G1322&lt;$E$2+1,$E$2+$E$2+2-G1322,G1322)-A1322+2*$E$2+1,2*$E$2+1),3)))</f>
        <v>Player 22</v>
      </c>
      <c r="E1322" s="11"/>
      <c r="F1322" s="10"/>
      <c r="G1322" s="6">
        <f>1+MOD(A1322+D1318-2,2*$E$2+1)</f>
        <v>22</v>
      </c>
    </row>
    <row r="1323" spans="1:7" s="6" customFormat="1" ht="19.5" customHeight="1">
      <c r="A1323" s="10">
        <v>2</v>
      </c>
      <c r="B1323" s="12">
        <f aca="true" t="shared" si="63" ref="B1323:B1342">IF(G1323=$E$2+1,0,IF(G1323&lt;$E$2+1,G1323,$E$2+$E$2+2-G1323))</f>
        <v>5</v>
      </c>
      <c r="C1323" s="12" t="str">
        <f ca="1">IF(G1323=$E$2+1,D1319,INDIRECT(ADDRESS(4+MOD(IF(G1323&lt;$E$2+1,G1323,$E$2+$E$2+2-G1323)-A1323+2*$E$2+1,2*$E$2+1),3)))</f>
        <v>Player 4</v>
      </c>
      <c r="D1323" s="10" t="str">
        <f ca="1" t="shared" si="62"/>
        <v>Player 22</v>
      </c>
      <c r="E1323" s="11"/>
      <c r="F1323" s="10"/>
      <c r="G1323" s="6">
        <f>1+MOD(A1323+D1318-2,2*$E$2+1)</f>
        <v>23</v>
      </c>
    </row>
    <row r="1324" spans="1:7" s="6" customFormat="1" ht="19.5" customHeight="1">
      <c r="A1324" s="10">
        <v>3</v>
      </c>
      <c r="B1324" s="12">
        <f t="shared" si="63"/>
        <v>4</v>
      </c>
      <c r="C1324" s="12" t="str">
        <f ca="1">IF(G1324=$E$2+1,D1319,INDIRECT(ADDRESS(4+MOD(IF(G1324&lt;$E$2+1,G1324,$E$2+$E$2+2-G1324)-A1324+2*$E$2+1,2*$E$2+1),3)))</f>
        <v>Player 2</v>
      </c>
      <c r="D1324" s="10" t="str">
        <f ca="1" t="shared" si="62"/>
        <v>Player 22</v>
      </c>
      <c r="E1324" s="10"/>
      <c r="F1324" s="10"/>
      <c r="G1324" s="6">
        <f>1+MOD(A1324+D1318-2,2*$E$2+1)</f>
        <v>24</v>
      </c>
    </row>
    <row r="1325" spans="1:7" s="6" customFormat="1" ht="19.5" customHeight="1">
      <c r="A1325" s="10">
        <v>4</v>
      </c>
      <c r="B1325" s="12">
        <f t="shared" si="63"/>
        <v>3</v>
      </c>
      <c r="C1325" s="12" t="str">
        <f ca="1">IF(G1325=$E$2+1,D1319,INDIRECT(ADDRESS(4+MOD(IF(G1325&lt;$E$2+1,G1325,$E$2+$E$2+2-G1325)-A1325+2*$E$2+1,2*$E$2+1),3)))</f>
        <v>Player 27 or Rest</v>
      </c>
      <c r="D1325" s="10" t="str">
        <f ca="1" t="shared" si="62"/>
        <v>Player 22</v>
      </c>
      <c r="E1325" s="10"/>
      <c r="F1325" s="10"/>
      <c r="G1325" s="6">
        <f>1+MOD(A1325+D1318-2,2*$E$2+1)</f>
        <v>25</v>
      </c>
    </row>
    <row r="1326" spans="1:7" s="6" customFormat="1" ht="19.5" customHeight="1">
      <c r="A1326" s="10">
        <v>5</v>
      </c>
      <c r="B1326" s="12">
        <f t="shared" si="63"/>
        <v>2</v>
      </c>
      <c r="C1326" s="12" t="str">
        <f ca="1">IF(G1326=$E$2+1,D1319,INDIRECT(ADDRESS(4+MOD(IF(G1326&lt;$E$2+1,G1326,$E$2+$E$2+2-G1326)-A1326+2*$E$2+1,2*$E$2+1),3)))</f>
        <v>Player 25</v>
      </c>
      <c r="D1326" s="10" t="str">
        <f ca="1" t="shared" si="62"/>
        <v>Player 22</v>
      </c>
      <c r="E1326" s="10"/>
      <c r="F1326" s="10"/>
      <c r="G1326" s="6">
        <f>1+MOD(A1326+D1318-2,2*$E$2+1)</f>
        <v>26</v>
      </c>
    </row>
    <row r="1327" spans="1:7" s="6" customFormat="1" ht="19.5" customHeight="1">
      <c r="A1327" s="10">
        <v>6</v>
      </c>
      <c r="B1327" s="12">
        <f t="shared" si="63"/>
        <v>1</v>
      </c>
      <c r="C1327" s="12" t="str">
        <f ca="1">IF(G1327=$E$2+1,D1319,INDIRECT(ADDRESS(4+MOD(IF(G1327&lt;$E$2+1,G1327,$E$2+$E$2+2-G1327)-A1327+2*$E$2+1,2*$E$2+1),3)))</f>
        <v>Player 23</v>
      </c>
      <c r="D1327" s="10" t="str">
        <f ca="1" t="shared" si="62"/>
        <v>Player 22</v>
      </c>
      <c r="E1327" s="10"/>
      <c r="F1327" s="10"/>
      <c r="G1327" s="6">
        <f>1+MOD(A1327+D1318-2,2*$E$2+1)</f>
        <v>27</v>
      </c>
    </row>
    <row r="1328" spans="1:7" s="6" customFormat="1" ht="19.5" customHeight="1">
      <c r="A1328" s="10">
        <v>7</v>
      </c>
      <c r="B1328" s="12">
        <f t="shared" si="63"/>
        <v>1</v>
      </c>
      <c r="C1328" s="12" t="str">
        <f ca="1">IF(G1328=$E$2+1,D1319,INDIRECT(ADDRESS(4+MOD(IF(G1328&lt;$E$2+1,G1328,$E$2+$E$2+2-G1328)-A1328+2*$E$2+1,2*$E$2+1),3)))</f>
        <v>Player 22</v>
      </c>
      <c r="D1328" s="10" t="str">
        <f ca="1" t="shared" si="62"/>
        <v>Player 21</v>
      </c>
      <c r="E1328" s="10"/>
      <c r="F1328" s="10"/>
      <c r="G1328" s="6">
        <f>1+MOD(A1328+D1318-2,2*$E$2+1)</f>
        <v>1</v>
      </c>
    </row>
    <row r="1329" spans="1:7" s="6" customFormat="1" ht="19.5" customHeight="1">
      <c r="A1329" s="10">
        <v>8</v>
      </c>
      <c r="B1329" s="12">
        <f t="shared" si="63"/>
        <v>2</v>
      </c>
      <c r="C1329" s="12" t="str">
        <f ca="1">IF(G1329=$E$2+1,D1319,INDIRECT(ADDRESS(4+MOD(IF(G1329&lt;$E$2+1,G1329,$E$2+$E$2+2-G1329)-A1329+2*$E$2+1,2*$E$2+1),3)))</f>
        <v>Player 22</v>
      </c>
      <c r="D1329" s="10" t="str">
        <f ca="1" t="shared" si="62"/>
        <v>Player 19</v>
      </c>
      <c r="E1329" s="10"/>
      <c r="F1329" s="10"/>
      <c r="G1329" s="6">
        <f>1+MOD(A1329+D1318-2,2*$E$2+1)</f>
        <v>2</v>
      </c>
    </row>
    <row r="1330" spans="1:7" s="6" customFormat="1" ht="19.5" customHeight="1">
      <c r="A1330" s="10">
        <v>9</v>
      </c>
      <c r="B1330" s="12">
        <f t="shared" si="63"/>
        <v>3</v>
      </c>
      <c r="C1330" s="12" t="str">
        <f ca="1">IF(G1330=$E$2+1,D1319,INDIRECT(ADDRESS(4+MOD(IF(G1330&lt;$E$2+1,G1330,$E$2+$E$2+2-G1330)-A1330+2*$E$2+1,2*$E$2+1),3)))</f>
        <v>Player 22</v>
      </c>
      <c r="D1330" s="10" t="str">
        <f ca="1" t="shared" si="62"/>
        <v>Player 17</v>
      </c>
      <c r="E1330" s="10"/>
      <c r="F1330" s="10"/>
      <c r="G1330" s="6">
        <f>1+MOD(A1330+D1318-2,2*$E$2+1)</f>
        <v>3</v>
      </c>
    </row>
    <row r="1331" spans="1:7" s="6" customFormat="1" ht="19.5" customHeight="1">
      <c r="A1331" s="10">
        <v>10</v>
      </c>
      <c r="B1331" s="12">
        <f t="shared" si="63"/>
        <v>4</v>
      </c>
      <c r="C1331" s="12" t="str">
        <f ca="1">IF(G1331=$E$2+1,D1319,INDIRECT(ADDRESS(4+MOD(IF(G1331&lt;$E$2+1,G1331,$E$2+$E$2+2-G1331)-A1331+2*$E$2+1,2*$E$2+1),3)))</f>
        <v>Player 22</v>
      </c>
      <c r="D1331" s="10" t="str">
        <f ca="1" t="shared" si="62"/>
        <v>Player 15</v>
      </c>
      <c r="E1331" s="10"/>
      <c r="F1331" s="10"/>
      <c r="G1331" s="6">
        <f>1+MOD(A1331+D1318-2,2*$E$2+1)</f>
        <v>4</v>
      </c>
    </row>
    <row r="1332" spans="1:7" s="6" customFormat="1" ht="19.5" customHeight="1">
      <c r="A1332" s="10">
        <v>11</v>
      </c>
      <c r="B1332" s="12">
        <f t="shared" si="63"/>
        <v>5</v>
      </c>
      <c r="C1332" s="12" t="str">
        <f ca="1">IF(G1332=$E$2+1,D1319,INDIRECT(ADDRESS(4+MOD(IF(G1332&lt;$E$2+1,G1332,$E$2+$E$2+2-G1332)-A1332+2*$E$2+1,2*$E$2+1),3)))</f>
        <v>Player 22</v>
      </c>
      <c r="D1332" s="10" t="str">
        <f ca="1" t="shared" si="62"/>
        <v>Player 13</v>
      </c>
      <c r="E1332" s="10"/>
      <c r="F1332" s="10"/>
      <c r="G1332" s="6">
        <f>1+MOD(A1332+D1318-2,2*$E$2+1)</f>
        <v>5</v>
      </c>
    </row>
    <row r="1333" spans="1:7" s="6" customFormat="1" ht="19.5" customHeight="1">
      <c r="A1333" s="10">
        <v>12</v>
      </c>
      <c r="B1333" s="12">
        <f t="shared" si="63"/>
        <v>6</v>
      </c>
      <c r="C1333" s="12" t="str">
        <f ca="1">IF(G1333=$E$2+1,D1319,INDIRECT(ADDRESS(4+MOD(IF(G1333&lt;$E$2+1,G1333,$E$2+$E$2+2-G1333)-A1333+2*$E$2+1,2*$E$2+1),3)))</f>
        <v>Player 22</v>
      </c>
      <c r="D1333" s="10" t="str">
        <f ca="1" t="shared" si="62"/>
        <v>Player 11</v>
      </c>
      <c r="E1333" s="10"/>
      <c r="F1333" s="10"/>
      <c r="G1333" s="6">
        <f>1+MOD(A1333+D1318-2,2*$E$2+1)</f>
        <v>6</v>
      </c>
    </row>
    <row r="1334" spans="1:7" s="6" customFormat="1" ht="19.5" customHeight="1">
      <c r="A1334" s="10">
        <v>13</v>
      </c>
      <c r="B1334" s="12">
        <f t="shared" si="63"/>
        <v>7</v>
      </c>
      <c r="C1334" s="12" t="str">
        <f ca="1">IF(G1334=$E$2+1,D1319,INDIRECT(ADDRESS(4+MOD(IF(G1334&lt;$E$2+1,G1334,$E$2+$E$2+2-G1334)-A1334+2*$E$2+1,2*$E$2+1),3)))</f>
        <v>Player 22</v>
      </c>
      <c r="D1334" s="10" t="str">
        <f ca="1" t="shared" si="62"/>
        <v>Player 9</v>
      </c>
      <c r="E1334" s="10"/>
      <c r="F1334" s="10"/>
      <c r="G1334" s="6">
        <f>1+MOD(A1334+D1318-2,2*$E$2+1)</f>
        <v>7</v>
      </c>
    </row>
    <row r="1335" spans="1:7" s="6" customFormat="1" ht="19.5" customHeight="1">
      <c r="A1335" s="10">
        <v>14</v>
      </c>
      <c r="B1335" s="12">
        <f t="shared" si="63"/>
        <v>8</v>
      </c>
      <c r="C1335" s="12" t="str">
        <f ca="1">IF(G1335=$E$2+1,D1319,INDIRECT(ADDRESS(4+MOD(IF(G1335&lt;$E$2+1,G1335,$E$2+$E$2+2-G1335)-A1335+2*$E$2+1,2*$E$2+1),3)))</f>
        <v>Player 22</v>
      </c>
      <c r="D1335" s="10" t="str">
        <f ca="1" t="shared" si="62"/>
        <v>Player 7</v>
      </c>
      <c r="E1335" s="10"/>
      <c r="F1335" s="10"/>
      <c r="G1335" s="6">
        <f>1+MOD(A1335+D1318-2,2*$E$2+1)</f>
        <v>8</v>
      </c>
    </row>
    <row r="1336" spans="1:7" s="6" customFormat="1" ht="19.5" customHeight="1">
      <c r="A1336" s="10">
        <v>15</v>
      </c>
      <c r="B1336" s="12">
        <f t="shared" si="63"/>
        <v>9</v>
      </c>
      <c r="C1336" s="12" t="str">
        <f ca="1">IF(G1336=$E$2+1,D1319,INDIRECT(ADDRESS(4+MOD(IF(G1336&lt;$E$2+1,G1336,$E$2+$E$2+2-G1336)-A1336+2*$E$2+1,2*$E$2+1),3)))</f>
        <v>Player 22</v>
      </c>
      <c r="D1336" s="10" t="str">
        <f ca="1" t="shared" si="62"/>
        <v>Player 5</v>
      </c>
      <c r="E1336" s="10"/>
      <c r="F1336" s="10"/>
      <c r="G1336" s="6">
        <f>1+MOD(A1336+D1318-2,2*$E$2+1)</f>
        <v>9</v>
      </c>
    </row>
    <row r="1337" spans="1:7" s="6" customFormat="1" ht="19.5" customHeight="1">
      <c r="A1337" s="10">
        <v>16</v>
      </c>
      <c r="B1337" s="12">
        <f t="shared" si="63"/>
        <v>10</v>
      </c>
      <c r="C1337" s="12" t="str">
        <f ca="1">IF(G1337=$E$2+1,D1319,INDIRECT(ADDRESS(4+MOD(IF(G1337&lt;$E$2+1,G1337,$E$2+$E$2+2-G1337)-A1337+2*$E$2+1,2*$E$2+1),3)))</f>
        <v>Player 22</v>
      </c>
      <c r="D1337" s="10" t="str">
        <f ca="1" t="shared" si="62"/>
        <v>Player 3</v>
      </c>
      <c r="E1337" s="10"/>
      <c r="F1337" s="10"/>
      <c r="G1337" s="6">
        <f>1+MOD(A1337+D1318-2,2*$E$2+1)</f>
        <v>10</v>
      </c>
    </row>
    <row r="1338" spans="1:7" s="6" customFormat="1" ht="19.5" customHeight="1">
      <c r="A1338" s="10">
        <v>17</v>
      </c>
      <c r="B1338" s="12">
        <f t="shared" si="63"/>
        <v>11</v>
      </c>
      <c r="C1338" s="12" t="str">
        <f ca="1">IF(G1338=$E$2+1,D1319,INDIRECT(ADDRESS(4+MOD(IF(G1338&lt;$E$2+1,G1338,$E$2+$E$2+2-G1338)-A1338+2*$E$2+1,2*$E$2+1),3)))</f>
        <v>Player 22</v>
      </c>
      <c r="D1338" s="10" t="str">
        <f ca="1" t="shared" si="62"/>
        <v>Player 1</v>
      </c>
      <c r="E1338" s="10"/>
      <c r="F1338" s="10"/>
      <c r="G1338" s="6">
        <f>1+MOD(A1338+D1318-2,2*$E$2+1)</f>
        <v>11</v>
      </c>
    </row>
    <row r="1339" spans="1:7" s="6" customFormat="1" ht="19.5" customHeight="1">
      <c r="A1339" s="10">
        <v>18</v>
      </c>
      <c r="B1339" s="12">
        <f t="shared" si="63"/>
        <v>12</v>
      </c>
      <c r="C1339" s="12" t="str">
        <f ca="1">IF(G1339=$E$2+1,D1319,INDIRECT(ADDRESS(4+MOD(IF(G1339&lt;$E$2+1,G1339,$E$2+$E$2+2-G1339)-A1339+2*$E$2+1,2*$E$2+1),3)))</f>
        <v>Player 22</v>
      </c>
      <c r="D1339" s="10" t="str">
        <f ca="1" t="shared" si="62"/>
        <v>Player 26</v>
      </c>
      <c r="E1339" s="10"/>
      <c r="F1339" s="10"/>
      <c r="G1339" s="6">
        <f>1+MOD(A1339+D1318-2,2*$E$2+1)</f>
        <v>12</v>
      </c>
    </row>
    <row r="1340" spans="1:7" s="6" customFormat="1" ht="19.5" customHeight="1">
      <c r="A1340" s="10">
        <v>19</v>
      </c>
      <c r="B1340" s="12">
        <f t="shared" si="63"/>
        <v>13</v>
      </c>
      <c r="C1340" s="12" t="str">
        <f ca="1">IF(G1340=$E$2+1,D1319,INDIRECT(ADDRESS(4+MOD(IF(G1340&lt;$E$2+1,G1340,$E$2+$E$2+2-G1340)-A1340+2*$E$2+1,2*$E$2+1),3)))</f>
        <v>Player 22</v>
      </c>
      <c r="D1340" s="10" t="str">
        <f ca="1" t="shared" si="62"/>
        <v>Player 24</v>
      </c>
      <c r="E1340" s="10"/>
      <c r="F1340" s="10"/>
      <c r="G1340" s="6">
        <f>1+MOD(A1340+D1318-2,2*$E$2+1)</f>
        <v>13</v>
      </c>
    </row>
    <row r="1341" spans="1:7" s="6" customFormat="1" ht="19.5" customHeight="1">
      <c r="A1341" s="10">
        <v>20</v>
      </c>
      <c r="B1341" s="12">
        <f t="shared" si="63"/>
        <v>0</v>
      </c>
      <c r="C1341" s="12" t="str">
        <f ca="1">IF(G1341=$E$2+1,D1319,INDIRECT(ADDRESS(4+MOD(IF(G1341&lt;$E$2+1,G1341,$E$2+$E$2+2-G1341)-A1341+2*$E$2+1,2*$E$2+1),3)))</f>
        <v>Player 22</v>
      </c>
      <c r="D1341" s="10" t="str">
        <f ca="1" t="shared" si="62"/>
        <v>Rest</v>
      </c>
      <c r="E1341" s="10"/>
      <c r="F1341" s="10"/>
      <c r="G1341" s="6">
        <f>1+MOD(A1341+D1318-2,2*$E$2+1)</f>
        <v>14</v>
      </c>
    </row>
    <row r="1342" spans="1:7" s="6" customFormat="1" ht="19.5" customHeight="1">
      <c r="A1342" s="10">
        <v>21</v>
      </c>
      <c r="B1342" s="12">
        <f t="shared" si="63"/>
        <v>13</v>
      </c>
      <c r="C1342" s="12" t="str">
        <f ca="1">IF(G1342=$E$2+1,D1319,INDIRECT(ADDRESS(4+MOD(IF(G1342&lt;$E$2+1,G1342,$E$2+$E$2+2-G1342)-A1342+2*$E$2+1,2*$E$2+1),3)))</f>
        <v>Player 20</v>
      </c>
      <c r="D1342" s="10" t="str">
        <f ca="1" t="shared" si="62"/>
        <v>Player 22</v>
      </c>
      <c r="E1342" s="10"/>
      <c r="F1342" s="10"/>
      <c r="G1342" s="6">
        <f>1+MOD(A1342+D1318-2,2*$E$2+1)</f>
        <v>15</v>
      </c>
    </row>
    <row r="1343" spans="1:7" s="6" customFormat="1" ht="19.5" customHeight="1">
      <c r="A1343" s="10">
        <v>22</v>
      </c>
      <c r="B1343" s="12">
        <f aca="true" t="shared" si="64" ref="B1343:B1348">IF(G1343=$E$2+1,0,IF(G1343&lt;$E$2+1,G1343,$E$2+$E$2+2-G1343))</f>
        <v>12</v>
      </c>
      <c r="C1343" s="12" t="str">
        <f ca="1">IF(G1343=$E$2+1,D1319,INDIRECT(ADDRESS(4+MOD(IF(G1343&lt;$E$2+1,G1343,$E$2+$E$2+2-G1343)-A1343+2*$E$2+1,2*$E$2+1),3)))</f>
        <v>Player 18</v>
      </c>
      <c r="D1343" s="10" t="str">
        <f ca="1" t="shared" si="62"/>
        <v>Player 22</v>
      </c>
      <c r="E1343" s="10"/>
      <c r="F1343" s="10"/>
      <c r="G1343" s="6">
        <f>1+MOD(A1343+D1318-2,2*$E$2+1)</f>
        <v>16</v>
      </c>
    </row>
    <row r="1344" spans="1:7" s="6" customFormat="1" ht="19.5" customHeight="1">
      <c r="A1344" s="10">
        <v>23</v>
      </c>
      <c r="B1344" s="12">
        <f t="shared" si="64"/>
        <v>11</v>
      </c>
      <c r="C1344" s="12" t="str">
        <f ca="1">IF(G1344=$E$2+1,D1319,INDIRECT(ADDRESS(4+MOD(IF(G1344&lt;$E$2+1,G1344,$E$2+$E$2+2-G1344)-A1344+2*$E$2+1,2*$E$2+1),3)))</f>
        <v>Player 16</v>
      </c>
      <c r="D1344" s="10" t="str">
        <f ca="1" t="shared" si="62"/>
        <v>Player 22</v>
      </c>
      <c r="E1344" s="10"/>
      <c r="F1344" s="10"/>
      <c r="G1344" s="6">
        <f>1+MOD(A1344+D1318-2,2*$E$2+1)</f>
        <v>17</v>
      </c>
    </row>
    <row r="1345" spans="1:7" s="6" customFormat="1" ht="19.5" customHeight="1">
      <c r="A1345" s="10">
        <v>24</v>
      </c>
      <c r="B1345" s="12">
        <f t="shared" si="64"/>
        <v>10</v>
      </c>
      <c r="C1345" s="12" t="str">
        <f ca="1">IF(G1345=$E$2+1,D1319,INDIRECT(ADDRESS(4+MOD(IF(G1345&lt;$E$2+1,G1345,$E$2+$E$2+2-G1345)-A1345+2*$E$2+1,2*$E$2+1),3)))</f>
        <v>Player 14</v>
      </c>
      <c r="D1345" s="10" t="str">
        <f ca="1" t="shared" si="62"/>
        <v>Player 22</v>
      </c>
      <c r="E1345" s="10"/>
      <c r="F1345" s="10"/>
      <c r="G1345" s="6">
        <f>1+MOD(A1345+D1318-2,2*$E$2+1)</f>
        <v>18</v>
      </c>
    </row>
    <row r="1346" spans="1:7" s="6" customFormat="1" ht="19.5" customHeight="1">
      <c r="A1346" s="10">
        <v>25</v>
      </c>
      <c r="B1346" s="12">
        <f t="shared" si="64"/>
        <v>9</v>
      </c>
      <c r="C1346" s="12" t="str">
        <f ca="1">IF(G1346=$E$2+1,D1319,INDIRECT(ADDRESS(4+MOD(IF(G1346&lt;$E$2+1,G1346,$E$2+$E$2+2-G1346)-A1346+2*$E$2+1,2*$E$2+1),3)))</f>
        <v>Player 12</v>
      </c>
      <c r="D1346" s="10" t="str">
        <f ca="1" t="shared" si="62"/>
        <v>Player 22</v>
      </c>
      <c r="E1346" s="10"/>
      <c r="F1346" s="10"/>
      <c r="G1346" s="6">
        <f>1+MOD(A1346+D1318-2,2*$E$2+1)</f>
        <v>19</v>
      </c>
    </row>
    <row r="1347" spans="1:7" s="6" customFormat="1" ht="19.5" customHeight="1">
      <c r="A1347" s="10">
        <v>26</v>
      </c>
      <c r="B1347" s="12">
        <f t="shared" si="64"/>
        <v>8</v>
      </c>
      <c r="C1347" s="12" t="str">
        <f ca="1">IF(G1347=$E$2+1,D1319,INDIRECT(ADDRESS(4+MOD(IF(G1347&lt;$E$2+1,G1347,$E$2+$E$2+2-G1347)-A1347+2*$E$2+1,2*$E$2+1),3)))</f>
        <v>Player 10</v>
      </c>
      <c r="D1347" s="10" t="str">
        <f ca="1" t="shared" si="62"/>
        <v>Player 22</v>
      </c>
      <c r="E1347" s="10"/>
      <c r="F1347" s="10"/>
      <c r="G1347" s="6">
        <f>1+MOD(A1347+D1318-2,2*$E$2+1)</f>
        <v>20</v>
      </c>
    </row>
    <row r="1348" spans="1:7" s="6" customFormat="1" ht="19.5" customHeight="1">
      <c r="A1348" s="10">
        <v>27</v>
      </c>
      <c r="B1348" s="12">
        <f t="shared" si="64"/>
        <v>7</v>
      </c>
      <c r="C1348" s="12" t="str">
        <f ca="1">IF(G1348=$E$2+1,D1319,INDIRECT(ADDRESS(4+MOD(IF(G1348&lt;$E$2+1,G1348,$E$2+$E$2+2-G1348)-A1348+2*$E$2+1,2*$E$2+1),3)))</f>
        <v>Player 8</v>
      </c>
      <c r="D1348" s="10" t="str">
        <f ca="1" t="shared" si="62"/>
        <v>Player 22</v>
      </c>
      <c r="E1348" s="10"/>
      <c r="F1348" s="10"/>
      <c r="G1348" s="6">
        <f>1+MOD(A1348+D1318-2,2*$E$2+1)</f>
        <v>21</v>
      </c>
    </row>
    <row r="1349" s="6" customFormat="1" ht="19.5" customHeight="1">
      <c r="F1349" s="7"/>
    </row>
    <row r="1350" s="6" customFormat="1" ht="19.5" customHeight="1">
      <c r="F1350" s="7"/>
    </row>
    <row r="1351" s="6" customFormat="1" ht="19.5" customHeight="1">
      <c r="F1351" s="7"/>
    </row>
    <row r="1352" s="6" customFormat="1" ht="19.5" customHeight="1">
      <c r="F1352" s="7"/>
    </row>
    <row r="1353" spans="1:4" s="6" customFormat="1" ht="19.5" customHeight="1">
      <c r="A1353" s="6" t="s">
        <v>40</v>
      </c>
      <c r="C1353" s="8" t="s">
        <v>41</v>
      </c>
      <c r="D1353" s="9">
        <v>23</v>
      </c>
    </row>
    <row r="1354" spans="3:4" s="6" customFormat="1" ht="19.5" customHeight="1">
      <c r="C1354" s="8" t="s">
        <v>42</v>
      </c>
      <c r="D1354" s="9" t="str">
        <f ca="1">INDIRECT(ADDRESS(3+D1353,3))</f>
        <v>Player 23</v>
      </c>
    </row>
    <row r="1355" s="6" customFormat="1" ht="19.5" customHeight="1"/>
    <row r="1356" spans="1:7" s="6" customFormat="1" ht="19.5" customHeight="1">
      <c r="A1356" s="10" t="s">
        <v>45</v>
      </c>
      <c r="B1356" s="17" t="s">
        <v>5</v>
      </c>
      <c r="C1356" s="12" t="s">
        <v>11</v>
      </c>
      <c r="D1356" s="10" t="s">
        <v>10</v>
      </c>
      <c r="E1356" s="11" t="s">
        <v>3</v>
      </c>
      <c r="F1356" s="10" t="s">
        <v>4</v>
      </c>
      <c r="G1356" s="6" t="s">
        <v>43</v>
      </c>
    </row>
    <row r="1357" spans="1:7" s="6" customFormat="1" ht="19.5" customHeight="1">
      <c r="A1357" s="10">
        <v>1</v>
      </c>
      <c r="B1357" s="12">
        <f>IF(G1357=$E$2+1,0,IF(G1357&lt;$E$2+1,G1357,$E$2+$E$2+2-G1357))</f>
        <v>5</v>
      </c>
      <c r="C1357" s="12" t="str">
        <f ca="1">IF(G1357=$E$2+1,D1354,INDIRECT(ADDRESS(4+MOD(IF(G1357&lt;$E$2+1,G1357,$E$2+$E$2+2-G1357)-A1357+2*$E$2+1,2*$E$2+1),3)))</f>
        <v>Player 5</v>
      </c>
      <c r="D1357" s="10" t="str">
        <f aca="true" ca="1" t="shared" si="65" ref="D1357:D1383">IF(G1357=$E$2+1,$F$3,INDIRECT(ADDRESS(4+MOD(IF(G1357&lt;$E$2+1,$E$2+$E$2+2-G1357,G1357)-A1357+2*$E$2+1,2*$E$2+1),3)))</f>
        <v>Player 23</v>
      </c>
      <c r="E1357" s="11"/>
      <c r="F1357" s="10"/>
      <c r="G1357" s="6">
        <f>1+MOD(A1357+D1353-2,2*$E$2+1)</f>
        <v>23</v>
      </c>
    </row>
    <row r="1358" spans="1:7" s="6" customFormat="1" ht="19.5" customHeight="1">
      <c r="A1358" s="10">
        <v>2</v>
      </c>
      <c r="B1358" s="12">
        <f aca="true" t="shared" si="66" ref="B1358:B1377">IF(G1358=$E$2+1,0,IF(G1358&lt;$E$2+1,G1358,$E$2+$E$2+2-G1358))</f>
        <v>4</v>
      </c>
      <c r="C1358" s="12" t="str">
        <f ca="1">IF(G1358=$E$2+1,D1354,INDIRECT(ADDRESS(4+MOD(IF(G1358&lt;$E$2+1,G1358,$E$2+$E$2+2-G1358)-A1358+2*$E$2+1,2*$E$2+1),3)))</f>
        <v>Player 3</v>
      </c>
      <c r="D1358" s="10" t="str">
        <f ca="1" t="shared" si="65"/>
        <v>Player 23</v>
      </c>
      <c r="E1358" s="11"/>
      <c r="F1358" s="10"/>
      <c r="G1358" s="6">
        <f>1+MOD(A1358+D1353-2,2*$E$2+1)</f>
        <v>24</v>
      </c>
    </row>
    <row r="1359" spans="1:7" s="6" customFormat="1" ht="19.5" customHeight="1">
      <c r="A1359" s="10">
        <v>3</v>
      </c>
      <c r="B1359" s="12">
        <f t="shared" si="66"/>
        <v>3</v>
      </c>
      <c r="C1359" s="12" t="str">
        <f ca="1">IF(G1359=$E$2+1,D1354,INDIRECT(ADDRESS(4+MOD(IF(G1359&lt;$E$2+1,G1359,$E$2+$E$2+2-G1359)-A1359+2*$E$2+1,2*$E$2+1),3)))</f>
        <v>Player 1</v>
      </c>
      <c r="D1359" s="10" t="str">
        <f ca="1" t="shared" si="65"/>
        <v>Player 23</v>
      </c>
      <c r="E1359" s="10"/>
      <c r="F1359" s="10"/>
      <c r="G1359" s="6">
        <f>1+MOD(A1359+D1353-2,2*$E$2+1)</f>
        <v>25</v>
      </c>
    </row>
    <row r="1360" spans="1:7" s="6" customFormat="1" ht="19.5" customHeight="1">
      <c r="A1360" s="10">
        <v>4</v>
      </c>
      <c r="B1360" s="12">
        <f t="shared" si="66"/>
        <v>2</v>
      </c>
      <c r="C1360" s="12" t="str">
        <f ca="1">IF(G1360=$E$2+1,D1354,INDIRECT(ADDRESS(4+MOD(IF(G1360&lt;$E$2+1,G1360,$E$2+$E$2+2-G1360)-A1360+2*$E$2+1,2*$E$2+1),3)))</f>
        <v>Player 26</v>
      </c>
      <c r="D1360" s="10" t="str">
        <f ca="1" t="shared" si="65"/>
        <v>Player 23</v>
      </c>
      <c r="E1360" s="10"/>
      <c r="F1360" s="10"/>
      <c r="G1360" s="6">
        <f>1+MOD(A1360+D1353-2,2*$E$2+1)</f>
        <v>26</v>
      </c>
    </row>
    <row r="1361" spans="1:7" s="6" customFormat="1" ht="19.5" customHeight="1">
      <c r="A1361" s="10">
        <v>5</v>
      </c>
      <c r="B1361" s="12">
        <f t="shared" si="66"/>
        <v>1</v>
      </c>
      <c r="C1361" s="12" t="str">
        <f ca="1">IF(G1361=$E$2+1,D1354,INDIRECT(ADDRESS(4+MOD(IF(G1361&lt;$E$2+1,G1361,$E$2+$E$2+2-G1361)-A1361+2*$E$2+1,2*$E$2+1),3)))</f>
        <v>Player 24</v>
      </c>
      <c r="D1361" s="10" t="str">
        <f ca="1" t="shared" si="65"/>
        <v>Player 23</v>
      </c>
      <c r="E1361" s="10"/>
      <c r="F1361" s="10"/>
      <c r="G1361" s="6">
        <f>1+MOD(A1361+D1353-2,2*$E$2+1)</f>
        <v>27</v>
      </c>
    </row>
    <row r="1362" spans="1:7" s="6" customFormat="1" ht="19.5" customHeight="1">
      <c r="A1362" s="10">
        <v>6</v>
      </c>
      <c r="B1362" s="12">
        <f t="shared" si="66"/>
        <v>1</v>
      </c>
      <c r="C1362" s="12" t="str">
        <f ca="1">IF(G1362=$E$2+1,D1354,INDIRECT(ADDRESS(4+MOD(IF(G1362&lt;$E$2+1,G1362,$E$2+$E$2+2-G1362)-A1362+2*$E$2+1,2*$E$2+1),3)))</f>
        <v>Player 23</v>
      </c>
      <c r="D1362" s="10" t="str">
        <f ca="1" t="shared" si="65"/>
        <v>Player 22</v>
      </c>
      <c r="E1362" s="10"/>
      <c r="F1362" s="10"/>
      <c r="G1362" s="6">
        <f>1+MOD(A1362+D1353-2,2*$E$2+1)</f>
        <v>1</v>
      </c>
    </row>
    <row r="1363" spans="1:7" s="6" customFormat="1" ht="19.5" customHeight="1">
      <c r="A1363" s="10">
        <v>7</v>
      </c>
      <c r="B1363" s="12">
        <f t="shared" si="66"/>
        <v>2</v>
      </c>
      <c r="C1363" s="12" t="str">
        <f ca="1">IF(G1363=$E$2+1,D1354,INDIRECT(ADDRESS(4+MOD(IF(G1363&lt;$E$2+1,G1363,$E$2+$E$2+2-G1363)-A1363+2*$E$2+1,2*$E$2+1),3)))</f>
        <v>Player 23</v>
      </c>
      <c r="D1363" s="10" t="str">
        <f ca="1" t="shared" si="65"/>
        <v>Player 20</v>
      </c>
      <c r="E1363" s="10"/>
      <c r="F1363" s="10"/>
      <c r="G1363" s="6">
        <f>1+MOD(A1363+D1353-2,2*$E$2+1)</f>
        <v>2</v>
      </c>
    </row>
    <row r="1364" spans="1:7" s="6" customFormat="1" ht="19.5" customHeight="1">
      <c r="A1364" s="10">
        <v>8</v>
      </c>
      <c r="B1364" s="12">
        <f t="shared" si="66"/>
        <v>3</v>
      </c>
      <c r="C1364" s="12" t="str">
        <f ca="1">IF(G1364=$E$2+1,D1354,INDIRECT(ADDRESS(4+MOD(IF(G1364&lt;$E$2+1,G1364,$E$2+$E$2+2-G1364)-A1364+2*$E$2+1,2*$E$2+1),3)))</f>
        <v>Player 23</v>
      </c>
      <c r="D1364" s="10" t="str">
        <f ca="1" t="shared" si="65"/>
        <v>Player 18</v>
      </c>
      <c r="E1364" s="10"/>
      <c r="F1364" s="10"/>
      <c r="G1364" s="6">
        <f>1+MOD(A1364+D1353-2,2*$E$2+1)</f>
        <v>3</v>
      </c>
    </row>
    <row r="1365" spans="1:7" s="6" customFormat="1" ht="19.5" customHeight="1">
      <c r="A1365" s="10">
        <v>9</v>
      </c>
      <c r="B1365" s="12">
        <f t="shared" si="66"/>
        <v>4</v>
      </c>
      <c r="C1365" s="12" t="str">
        <f ca="1">IF(G1365=$E$2+1,D1354,INDIRECT(ADDRESS(4+MOD(IF(G1365&lt;$E$2+1,G1365,$E$2+$E$2+2-G1365)-A1365+2*$E$2+1,2*$E$2+1),3)))</f>
        <v>Player 23</v>
      </c>
      <c r="D1365" s="10" t="str">
        <f ca="1" t="shared" si="65"/>
        <v>Player 16</v>
      </c>
      <c r="E1365" s="10"/>
      <c r="F1365" s="10"/>
      <c r="G1365" s="6">
        <f>1+MOD(A1365+D1353-2,2*$E$2+1)</f>
        <v>4</v>
      </c>
    </row>
    <row r="1366" spans="1:7" s="6" customFormat="1" ht="19.5" customHeight="1">
      <c r="A1366" s="10">
        <v>10</v>
      </c>
      <c r="B1366" s="12">
        <f t="shared" si="66"/>
        <v>5</v>
      </c>
      <c r="C1366" s="12" t="str">
        <f ca="1">IF(G1366=$E$2+1,D1354,INDIRECT(ADDRESS(4+MOD(IF(G1366&lt;$E$2+1,G1366,$E$2+$E$2+2-G1366)-A1366+2*$E$2+1,2*$E$2+1),3)))</f>
        <v>Player 23</v>
      </c>
      <c r="D1366" s="10" t="str">
        <f ca="1" t="shared" si="65"/>
        <v>Player 14</v>
      </c>
      <c r="E1366" s="10"/>
      <c r="F1366" s="10"/>
      <c r="G1366" s="6">
        <f>1+MOD(A1366+D1353-2,2*$E$2+1)</f>
        <v>5</v>
      </c>
    </row>
    <row r="1367" spans="1:7" s="6" customFormat="1" ht="19.5" customHeight="1">
      <c r="A1367" s="10">
        <v>11</v>
      </c>
      <c r="B1367" s="12">
        <f t="shared" si="66"/>
        <v>6</v>
      </c>
      <c r="C1367" s="12" t="str">
        <f ca="1">IF(G1367=$E$2+1,D1354,INDIRECT(ADDRESS(4+MOD(IF(G1367&lt;$E$2+1,G1367,$E$2+$E$2+2-G1367)-A1367+2*$E$2+1,2*$E$2+1),3)))</f>
        <v>Player 23</v>
      </c>
      <c r="D1367" s="10" t="str">
        <f ca="1" t="shared" si="65"/>
        <v>Player 12</v>
      </c>
      <c r="E1367" s="10"/>
      <c r="F1367" s="10"/>
      <c r="G1367" s="6">
        <f>1+MOD(A1367+D1353-2,2*$E$2+1)</f>
        <v>6</v>
      </c>
    </row>
    <row r="1368" spans="1:7" s="6" customFormat="1" ht="19.5" customHeight="1">
      <c r="A1368" s="10">
        <v>12</v>
      </c>
      <c r="B1368" s="12">
        <f t="shared" si="66"/>
        <v>7</v>
      </c>
      <c r="C1368" s="12" t="str">
        <f ca="1">IF(G1368=$E$2+1,D1354,INDIRECT(ADDRESS(4+MOD(IF(G1368&lt;$E$2+1,G1368,$E$2+$E$2+2-G1368)-A1368+2*$E$2+1,2*$E$2+1),3)))</f>
        <v>Player 23</v>
      </c>
      <c r="D1368" s="10" t="str">
        <f ca="1" t="shared" si="65"/>
        <v>Player 10</v>
      </c>
      <c r="E1368" s="10"/>
      <c r="F1368" s="10"/>
      <c r="G1368" s="6">
        <f>1+MOD(A1368+D1353-2,2*$E$2+1)</f>
        <v>7</v>
      </c>
    </row>
    <row r="1369" spans="1:7" s="6" customFormat="1" ht="19.5" customHeight="1">
      <c r="A1369" s="10">
        <v>13</v>
      </c>
      <c r="B1369" s="12">
        <f t="shared" si="66"/>
        <v>8</v>
      </c>
      <c r="C1369" s="12" t="str">
        <f ca="1">IF(G1369=$E$2+1,D1354,INDIRECT(ADDRESS(4+MOD(IF(G1369&lt;$E$2+1,G1369,$E$2+$E$2+2-G1369)-A1369+2*$E$2+1,2*$E$2+1),3)))</f>
        <v>Player 23</v>
      </c>
      <c r="D1369" s="10" t="str">
        <f ca="1" t="shared" si="65"/>
        <v>Player 8</v>
      </c>
      <c r="E1369" s="10"/>
      <c r="F1369" s="10"/>
      <c r="G1369" s="6">
        <f>1+MOD(A1369+D1353-2,2*$E$2+1)</f>
        <v>8</v>
      </c>
    </row>
    <row r="1370" spans="1:7" s="6" customFormat="1" ht="19.5" customHeight="1">
      <c r="A1370" s="10">
        <v>14</v>
      </c>
      <c r="B1370" s="12">
        <f t="shared" si="66"/>
        <v>9</v>
      </c>
      <c r="C1370" s="12" t="str">
        <f ca="1">IF(G1370=$E$2+1,D1354,INDIRECT(ADDRESS(4+MOD(IF(G1370&lt;$E$2+1,G1370,$E$2+$E$2+2-G1370)-A1370+2*$E$2+1,2*$E$2+1),3)))</f>
        <v>Player 23</v>
      </c>
      <c r="D1370" s="10" t="str">
        <f ca="1" t="shared" si="65"/>
        <v>Player 6</v>
      </c>
      <c r="E1370" s="10"/>
      <c r="F1370" s="10"/>
      <c r="G1370" s="6">
        <f>1+MOD(A1370+D1353-2,2*$E$2+1)</f>
        <v>9</v>
      </c>
    </row>
    <row r="1371" spans="1:7" s="6" customFormat="1" ht="19.5" customHeight="1">
      <c r="A1371" s="10">
        <v>15</v>
      </c>
      <c r="B1371" s="12">
        <f t="shared" si="66"/>
        <v>10</v>
      </c>
      <c r="C1371" s="12" t="str">
        <f ca="1">IF(G1371=$E$2+1,D1354,INDIRECT(ADDRESS(4+MOD(IF(G1371&lt;$E$2+1,G1371,$E$2+$E$2+2-G1371)-A1371+2*$E$2+1,2*$E$2+1),3)))</f>
        <v>Player 23</v>
      </c>
      <c r="D1371" s="10" t="str">
        <f ca="1" t="shared" si="65"/>
        <v>Player 4</v>
      </c>
      <c r="E1371" s="10"/>
      <c r="F1371" s="10"/>
      <c r="G1371" s="6">
        <f>1+MOD(A1371+D1353-2,2*$E$2+1)</f>
        <v>10</v>
      </c>
    </row>
    <row r="1372" spans="1:7" s="6" customFormat="1" ht="19.5" customHeight="1">
      <c r="A1372" s="10">
        <v>16</v>
      </c>
      <c r="B1372" s="12">
        <f t="shared" si="66"/>
        <v>11</v>
      </c>
      <c r="C1372" s="12" t="str">
        <f ca="1">IF(G1372=$E$2+1,D1354,INDIRECT(ADDRESS(4+MOD(IF(G1372&lt;$E$2+1,G1372,$E$2+$E$2+2-G1372)-A1372+2*$E$2+1,2*$E$2+1),3)))</f>
        <v>Player 23</v>
      </c>
      <c r="D1372" s="10" t="str">
        <f ca="1" t="shared" si="65"/>
        <v>Player 2</v>
      </c>
      <c r="E1372" s="10"/>
      <c r="F1372" s="10"/>
      <c r="G1372" s="6">
        <f>1+MOD(A1372+D1353-2,2*$E$2+1)</f>
        <v>11</v>
      </c>
    </row>
    <row r="1373" spans="1:7" s="6" customFormat="1" ht="19.5" customHeight="1">
      <c r="A1373" s="10">
        <v>17</v>
      </c>
      <c r="B1373" s="12">
        <f t="shared" si="66"/>
        <v>12</v>
      </c>
      <c r="C1373" s="12" t="str">
        <f ca="1">IF(G1373=$E$2+1,D1354,INDIRECT(ADDRESS(4+MOD(IF(G1373&lt;$E$2+1,G1373,$E$2+$E$2+2-G1373)-A1373+2*$E$2+1,2*$E$2+1),3)))</f>
        <v>Player 23</v>
      </c>
      <c r="D1373" s="10" t="str">
        <f ca="1" t="shared" si="65"/>
        <v>Player 27 or Rest</v>
      </c>
      <c r="E1373" s="10"/>
      <c r="F1373" s="10"/>
      <c r="G1373" s="6">
        <f>1+MOD(A1373+D1353-2,2*$E$2+1)</f>
        <v>12</v>
      </c>
    </row>
    <row r="1374" spans="1:7" s="6" customFormat="1" ht="19.5" customHeight="1">
      <c r="A1374" s="10">
        <v>18</v>
      </c>
      <c r="B1374" s="12">
        <f t="shared" si="66"/>
        <v>13</v>
      </c>
      <c r="C1374" s="12" t="str">
        <f ca="1">IF(G1374=$E$2+1,D1354,INDIRECT(ADDRESS(4+MOD(IF(G1374&lt;$E$2+1,G1374,$E$2+$E$2+2-G1374)-A1374+2*$E$2+1,2*$E$2+1),3)))</f>
        <v>Player 23</v>
      </c>
      <c r="D1374" s="10" t="str">
        <f ca="1" t="shared" si="65"/>
        <v>Player 25</v>
      </c>
      <c r="E1374" s="10"/>
      <c r="F1374" s="10"/>
      <c r="G1374" s="6">
        <f>1+MOD(A1374+D1353-2,2*$E$2+1)</f>
        <v>13</v>
      </c>
    </row>
    <row r="1375" spans="1:7" s="6" customFormat="1" ht="19.5" customHeight="1">
      <c r="A1375" s="10">
        <v>19</v>
      </c>
      <c r="B1375" s="12">
        <f t="shared" si="66"/>
        <v>0</v>
      </c>
      <c r="C1375" s="12" t="str">
        <f ca="1">IF(G1375=$E$2+1,D1354,INDIRECT(ADDRESS(4+MOD(IF(G1375&lt;$E$2+1,G1375,$E$2+$E$2+2-G1375)-A1375+2*$E$2+1,2*$E$2+1),3)))</f>
        <v>Player 23</v>
      </c>
      <c r="D1375" s="10" t="str">
        <f ca="1" t="shared" si="65"/>
        <v>Rest</v>
      </c>
      <c r="E1375" s="10"/>
      <c r="F1375" s="10"/>
      <c r="G1375" s="6">
        <f>1+MOD(A1375+D1353-2,2*$E$2+1)</f>
        <v>14</v>
      </c>
    </row>
    <row r="1376" spans="1:7" s="6" customFormat="1" ht="19.5" customHeight="1">
      <c r="A1376" s="10">
        <v>20</v>
      </c>
      <c r="B1376" s="12">
        <f t="shared" si="66"/>
        <v>13</v>
      </c>
      <c r="C1376" s="12" t="str">
        <f ca="1">IF(G1376=$E$2+1,D1354,INDIRECT(ADDRESS(4+MOD(IF(G1376&lt;$E$2+1,G1376,$E$2+$E$2+2-G1376)-A1376+2*$E$2+1,2*$E$2+1),3)))</f>
        <v>Player 21</v>
      </c>
      <c r="D1376" s="10" t="str">
        <f ca="1" t="shared" si="65"/>
        <v>Player 23</v>
      </c>
      <c r="E1376" s="10"/>
      <c r="F1376" s="10"/>
      <c r="G1376" s="6">
        <f>1+MOD(A1376+D1353-2,2*$E$2+1)</f>
        <v>15</v>
      </c>
    </row>
    <row r="1377" spans="1:7" s="6" customFormat="1" ht="19.5" customHeight="1">
      <c r="A1377" s="10">
        <v>21</v>
      </c>
      <c r="B1377" s="12">
        <f t="shared" si="66"/>
        <v>12</v>
      </c>
      <c r="C1377" s="12" t="str">
        <f ca="1">IF(G1377=$E$2+1,D1354,INDIRECT(ADDRESS(4+MOD(IF(G1377&lt;$E$2+1,G1377,$E$2+$E$2+2-G1377)-A1377+2*$E$2+1,2*$E$2+1),3)))</f>
        <v>Player 19</v>
      </c>
      <c r="D1377" s="10" t="str">
        <f ca="1" t="shared" si="65"/>
        <v>Player 23</v>
      </c>
      <c r="E1377" s="10"/>
      <c r="F1377" s="10"/>
      <c r="G1377" s="6">
        <f>1+MOD(A1377+D1353-2,2*$E$2+1)</f>
        <v>16</v>
      </c>
    </row>
    <row r="1378" spans="1:7" s="6" customFormat="1" ht="19.5" customHeight="1">
      <c r="A1378" s="10">
        <v>22</v>
      </c>
      <c r="B1378" s="12">
        <f aca="true" t="shared" si="67" ref="B1378:B1383">IF(G1378=$E$2+1,0,IF(G1378&lt;$E$2+1,G1378,$E$2+$E$2+2-G1378))</f>
        <v>11</v>
      </c>
      <c r="C1378" s="12" t="str">
        <f ca="1">IF(G1378=$E$2+1,D1354,INDIRECT(ADDRESS(4+MOD(IF(G1378&lt;$E$2+1,G1378,$E$2+$E$2+2-G1378)-A1378+2*$E$2+1,2*$E$2+1),3)))</f>
        <v>Player 17</v>
      </c>
      <c r="D1378" s="10" t="str">
        <f ca="1" t="shared" si="65"/>
        <v>Player 23</v>
      </c>
      <c r="E1378" s="10"/>
      <c r="F1378" s="10"/>
      <c r="G1378" s="6">
        <f>1+MOD(A1378+D1353-2,2*$E$2+1)</f>
        <v>17</v>
      </c>
    </row>
    <row r="1379" spans="1:7" s="6" customFormat="1" ht="19.5" customHeight="1">
      <c r="A1379" s="10">
        <v>23</v>
      </c>
      <c r="B1379" s="12">
        <f t="shared" si="67"/>
        <v>10</v>
      </c>
      <c r="C1379" s="12" t="str">
        <f ca="1">IF(G1379=$E$2+1,D1354,INDIRECT(ADDRESS(4+MOD(IF(G1379&lt;$E$2+1,G1379,$E$2+$E$2+2-G1379)-A1379+2*$E$2+1,2*$E$2+1),3)))</f>
        <v>Player 15</v>
      </c>
      <c r="D1379" s="10" t="str">
        <f ca="1" t="shared" si="65"/>
        <v>Player 23</v>
      </c>
      <c r="E1379" s="10"/>
      <c r="F1379" s="10"/>
      <c r="G1379" s="6">
        <f>1+MOD(A1379+D1353-2,2*$E$2+1)</f>
        <v>18</v>
      </c>
    </row>
    <row r="1380" spans="1:7" s="6" customFormat="1" ht="19.5" customHeight="1">
      <c r="A1380" s="10">
        <v>24</v>
      </c>
      <c r="B1380" s="12">
        <f t="shared" si="67"/>
        <v>9</v>
      </c>
      <c r="C1380" s="12" t="str">
        <f ca="1">IF(G1380=$E$2+1,D1354,INDIRECT(ADDRESS(4+MOD(IF(G1380&lt;$E$2+1,G1380,$E$2+$E$2+2-G1380)-A1380+2*$E$2+1,2*$E$2+1),3)))</f>
        <v>Player 13</v>
      </c>
      <c r="D1380" s="10" t="str">
        <f ca="1" t="shared" si="65"/>
        <v>Player 23</v>
      </c>
      <c r="E1380" s="10"/>
      <c r="F1380" s="10"/>
      <c r="G1380" s="6">
        <f>1+MOD(A1380+D1353-2,2*$E$2+1)</f>
        <v>19</v>
      </c>
    </row>
    <row r="1381" spans="1:7" s="6" customFormat="1" ht="19.5" customHeight="1">
      <c r="A1381" s="10">
        <v>25</v>
      </c>
      <c r="B1381" s="12">
        <f t="shared" si="67"/>
        <v>8</v>
      </c>
      <c r="C1381" s="12" t="str">
        <f ca="1">IF(G1381=$E$2+1,D1354,INDIRECT(ADDRESS(4+MOD(IF(G1381&lt;$E$2+1,G1381,$E$2+$E$2+2-G1381)-A1381+2*$E$2+1,2*$E$2+1),3)))</f>
        <v>Player 11</v>
      </c>
      <c r="D1381" s="10" t="str">
        <f ca="1" t="shared" si="65"/>
        <v>Player 23</v>
      </c>
      <c r="E1381" s="10"/>
      <c r="F1381" s="10"/>
      <c r="G1381" s="6">
        <f>1+MOD(A1381+D1353-2,2*$E$2+1)</f>
        <v>20</v>
      </c>
    </row>
    <row r="1382" spans="1:7" s="6" customFormat="1" ht="19.5" customHeight="1">
      <c r="A1382" s="10">
        <v>26</v>
      </c>
      <c r="B1382" s="12">
        <f t="shared" si="67"/>
        <v>7</v>
      </c>
      <c r="C1382" s="12" t="str">
        <f ca="1">IF(G1382=$E$2+1,D1354,INDIRECT(ADDRESS(4+MOD(IF(G1382&lt;$E$2+1,G1382,$E$2+$E$2+2-G1382)-A1382+2*$E$2+1,2*$E$2+1),3)))</f>
        <v>Player 9</v>
      </c>
      <c r="D1382" s="10" t="str">
        <f ca="1" t="shared" si="65"/>
        <v>Player 23</v>
      </c>
      <c r="E1382" s="10"/>
      <c r="F1382" s="10"/>
      <c r="G1382" s="6">
        <f>1+MOD(A1382+D1353-2,2*$E$2+1)</f>
        <v>21</v>
      </c>
    </row>
    <row r="1383" spans="1:7" s="6" customFormat="1" ht="19.5" customHeight="1">
      <c r="A1383" s="10">
        <v>27</v>
      </c>
      <c r="B1383" s="12">
        <f t="shared" si="67"/>
        <v>6</v>
      </c>
      <c r="C1383" s="12" t="str">
        <f ca="1">IF(G1383=$E$2+1,D1354,INDIRECT(ADDRESS(4+MOD(IF(G1383&lt;$E$2+1,G1383,$E$2+$E$2+2-G1383)-A1383+2*$E$2+1,2*$E$2+1),3)))</f>
        <v>Player 7</v>
      </c>
      <c r="D1383" s="10" t="str">
        <f ca="1" t="shared" si="65"/>
        <v>Player 23</v>
      </c>
      <c r="E1383" s="10"/>
      <c r="F1383" s="10"/>
      <c r="G1383" s="6">
        <f>1+MOD(A1383+D1353-2,2*$E$2+1)</f>
        <v>22</v>
      </c>
    </row>
    <row r="1384" s="6" customFormat="1" ht="19.5" customHeight="1">
      <c r="F1384" s="7"/>
    </row>
    <row r="1385" s="6" customFormat="1" ht="19.5" customHeight="1">
      <c r="F1385" s="7"/>
    </row>
    <row r="1386" s="6" customFormat="1" ht="19.5" customHeight="1">
      <c r="F1386" s="7"/>
    </row>
    <row r="1387" s="6" customFormat="1" ht="19.5" customHeight="1">
      <c r="F1387" s="7"/>
    </row>
    <row r="1388" spans="1:4" s="6" customFormat="1" ht="19.5" customHeight="1">
      <c r="A1388" s="6" t="s">
        <v>40</v>
      </c>
      <c r="C1388" s="8" t="s">
        <v>41</v>
      </c>
      <c r="D1388" s="9">
        <v>24</v>
      </c>
    </row>
    <row r="1389" spans="3:4" s="6" customFormat="1" ht="19.5" customHeight="1">
      <c r="C1389" s="8" t="s">
        <v>42</v>
      </c>
      <c r="D1389" s="9" t="str">
        <f ca="1">INDIRECT(ADDRESS(3+D1388,3))</f>
        <v>Player 24</v>
      </c>
    </row>
    <row r="1390" s="6" customFormat="1" ht="19.5" customHeight="1"/>
    <row r="1391" spans="1:7" s="6" customFormat="1" ht="19.5" customHeight="1">
      <c r="A1391" s="10" t="s">
        <v>45</v>
      </c>
      <c r="B1391" s="17" t="s">
        <v>5</v>
      </c>
      <c r="C1391" s="12" t="s">
        <v>11</v>
      </c>
      <c r="D1391" s="10" t="s">
        <v>10</v>
      </c>
      <c r="E1391" s="11" t="s">
        <v>3</v>
      </c>
      <c r="F1391" s="10" t="s">
        <v>4</v>
      </c>
      <c r="G1391" s="6" t="s">
        <v>43</v>
      </c>
    </row>
    <row r="1392" spans="1:7" s="6" customFormat="1" ht="19.5" customHeight="1">
      <c r="A1392" s="10">
        <v>1</v>
      </c>
      <c r="B1392" s="12">
        <f>IF(G1392=$E$2+1,0,IF(G1392&lt;$E$2+1,G1392,$E$2+$E$2+2-G1392))</f>
        <v>4</v>
      </c>
      <c r="C1392" s="12" t="str">
        <f ca="1">IF(G1392=$E$2+1,D1389,INDIRECT(ADDRESS(4+MOD(IF(G1392&lt;$E$2+1,G1392,$E$2+$E$2+2-G1392)-A1392+2*$E$2+1,2*$E$2+1),3)))</f>
        <v>Player 4</v>
      </c>
      <c r="D1392" s="10" t="str">
        <f aca="true" ca="1" t="shared" si="68" ref="D1392:D1418">IF(G1392=$E$2+1,$F$3,INDIRECT(ADDRESS(4+MOD(IF(G1392&lt;$E$2+1,$E$2+$E$2+2-G1392,G1392)-A1392+2*$E$2+1,2*$E$2+1),3)))</f>
        <v>Player 24</v>
      </c>
      <c r="E1392" s="11"/>
      <c r="F1392" s="10"/>
      <c r="G1392" s="6">
        <f>1+MOD(A1392+D1388-2,2*$E$2+1)</f>
        <v>24</v>
      </c>
    </row>
    <row r="1393" spans="1:7" s="6" customFormat="1" ht="19.5" customHeight="1">
      <c r="A1393" s="10">
        <v>2</v>
      </c>
      <c r="B1393" s="12">
        <f aca="true" t="shared" si="69" ref="B1393:B1412">IF(G1393=$E$2+1,0,IF(G1393&lt;$E$2+1,G1393,$E$2+$E$2+2-G1393))</f>
        <v>3</v>
      </c>
      <c r="C1393" s="12" t="str">
        <f ca="1">IF(G1393=$E$2+1,D1389,INDIRECT(ADDRESS(4+MOD(IF(G1393&lt;$E$2+1,G1393,$E$2+$E$2+2-G1393)-A1393+2*$E$2+1,2*$E$2+1),3)))</f>
        <v>Player 2</v>
      </c>
      <c r="D1393" s="10" t="str">
        <f ca="1" t="shared" si="68"/>
        <v>Player 24</v>
      </c>
      <c r="E1393" s="11"/>
      <c r="F1393" s="10"/>
      <c r="G1393" s="6">
        <f>1+MOD(A1393+D1388-2,2*$E$2+1)</f>
        <v>25</v>
      </c>
    </row>
    <row r="1394" spans="1:7" s="6" customFormat="1" ht="19.5" customHeight="1">
      <c r="A1394" s="10">
        <v>3</v>
      </c>
      <c r="B1394" s="12">
        <f t="shared" si="69"/>
        <v>2</v>
      </c>
      <c r="C1394" s="12" t="str">
        <f ca="1">IF(G1394=$E$2+1,D1389,INDIRECT(ADDRESS(4+MOD(IF(G1394&lt;$E$2+1,G1394,$E$2+$E$2+2-G1394)-A1394+2*$E$2+1,2*$E$2+1),3)))</f>
        <v>Player 27 or Rest</v>
      </c>
      <c r="D1394" s="10" t="str">
        <f ca="1" t="shared" si="68"/>
        <v>Player 24</v>
      </c>
      <c r="E1394" s="10"/>
      <c r="F1394" s="10"/>
      <c r="G1394" s="6">
        <f>1+MOD(A1394+D1388-2,2*$E$2+1)</f>
        <v>26</v>
      </c>
    </row>
    <row r="1395" spans="1:7" s="6" customFormat="1" ht="19.5" customHeight="1">
      <c r="A1395" s="10">
        <v>4</v>
      </c>
      <c r="B1395" s="12">
        <f t="shared" si="69"/>
        <v>1</v>
      </c>
      <c r="C1395" s="12" t="str">
        <f ca="1">IF(G1395=$E$2+1,D1389,INDIRECT(ADDRESS(4+MOD(IF(G1395&lt;$E$2+1,G1395,$E$2+$E$2+2-G1395)-A1395+2*$E$2+1,2*$E$2+1),3)))</f>
        <v>Player 25</v>
      </c>
      <c r="D1395" s="10" t="str">
        <f ca="1" t="shared" si="68"/>
        <v>Player 24</v>
      </c>
      <c r="E1395" s="10"/>
      <c r="F1395" s="10"/>
      <c r="G1395" s="6">
        <f>1+MOD(A1395+D1388-2,2*$E$2+1)</f>
        <v>27</v>
      </c>
    </row>
    <row r="1396" spans="1:7" s="6" customFormat="1" ht="19.5" customHeight="1">
      <c r="A1396" s="10">
        <v>5</v>
      </c>
      <c r="B1396" s="12">
        <f t="shared" si="69"/>
        <v>1</v>
      </c>
      <c r="C1396" s="12" t="str">
        <f ca="1">IF(G1396=$E$2+1,D1389,INDIRECT(ADDRESS(4+MOD(IF(G1396&lt;$E$2+1,G1396,$E$2+$E$2+2-G1396)-A1396+2*$E$2+1,2*$E$2+1),3)))</f>
        <v>Player 24</v>
      </c>
      <c r="D1396" s="10" t="str">
        <f ca="1" t="shared" si="68"/>
        <v>Player 23</v>
      </c>
      <c r="E1396" s="10"/>
      <c r="F1396" s="10"/>
      <c r="G1396" s="6">
        <f>1+MOD(A1396+D1388-2,2*$E$2+1)</f>
        <v>1</v>
      </c>
    </row>
    <row r="1397" spans="1:7" s="6" customFormat="1" ht="19.5" customHeight="1">
      <c r="A1397" s="10">
        <v>6</v>
      </c>
      <c r="B1397" s="12">
        <f t="shared" si="69"/>
        <v>2</v>
      </c>
      <c r="C1397" s="12" t="str">
        <f ca="1">IF(G1397=$E$2+1,D1389,INDIRECT(ADDRESS(4+MOD(IF(G1397&lt;$E$2+1,G1397,$E$2+$E$2+2-G1397)-A1397+2*$E$2+1,2*$E$2+1),3)))</f>
        <v>Player 24</v>
      </c>
      <c r="D1397" s="10" t="str">
        <f ca="1" t="shared" si="68"/>
        <v>Player 21</v>
      </c>
      <c r="E1397" s="10"/>
      <c r="F1397" s="10"/>
      <c r="G1397" s="6">
        <f>1+MOD(A1397+D1388-2,2*$E$2+1)</f>
        <v>2</v>
      </c>
    </row>
    <row r="1398" spans="1:7" s="6" customFormat="1" ht="19.5" customHeight="1">
      <c r="A1398" s="10">
        <v>7</v>
      </c>
      <c r="B1398" s="12">
        <f t="shared" si="69"/>
        <v>3</v>
      </c>
      <c r="C1398" s="12" t="str">
        <f ca="1">IF(G1398=$E$2+1,D1389,INDIRECT(ADDRESS(4+MOD(IF(G1398&lt;$E$2+1,G1398,$E$2+$E$2+2-G1398)-A1398+2*$E$2+1,2*$E$2+1),3)))</f>
        <v>Player 24</v>
      </c>
      <c r="D1398" s="10" t="str">
        <f ca="1" t="shared" si="68"/>
        <v>Player 19</v>
      </c>
      <c r="E1398" s="10"/>
      <c r="F1398" s="10"/>
      <c r="G1398" s="6">
        <f>1+MOD(A1398+D1388-2,2*$E$2+1)</f>
        <v>3</v>
      </c>
    </row>
    <row r="1399" spans="1:7" s="6" customFormat="1" ht="19.5" customHeight="1">
      <c r="A1399" s="10">
        <v>8</v>
      </c>
      <c r="B1399" s="12">
        <f t="shared" si="69"/>
        <v>4</v>
      </c>
      <c r="C1399" s="12" t="str">
        <f ca="1">IF(G1399=$E$2+1,D1389,INDIRECT(ADDRESS(4+MOD(IF(G1399&lt;$E$2+1,G1399,$E$2+$E$2+2-G1399)-A1399+2*$E$2+1,2*$E$2+1),3)))</f>
        <v>Player 24</v>
      </c>
      <c r="D1399" s="10" t="str">
        <f ca="1" t="shared" si="68"/>
        <v>Player 17</v>
      </c>
      <c r="E1399" s="10"/>
      <c r="F1399" s="10"/>
      <c r="G1399" s="6">
        <f>1+MOD(A1399+D1388-2,2*$E$2+1)</f>
        <v>4</v>
      </c>
    </row>
    <row r="1400" spans="1:7" s="6" customFormat="1" ht="19.5" customHeight="1">
      <c r="A1400" s="10">
        <v>9</v>
      </c>
      <c r="B1400" s="12">
        <f t="shared" si="69"/>
        <v>5</v>
      </c>
      <c r="C1400" s="12" t="str">
        <f ca="1">IF(G1400=$E$2+1,D1389,INDIRECT(ADDRESS(4+MOD(IF(G1400&lt;$E$2+1,G1400,$E$2+$E$2+2-G1400)-A1400+2*$E$2+1,2*$E$2+1),3)))</f>
        <v>Player 24</v>
      </c>
      <c r="D1400" s="10" t="str">
        <f ca="1" t="shared" si="68"/>
        <v>Player 15</v>
      </c>
      <c r="E1400" s="10"/>
      <c r="F1400" s="10"/>
      <c r="G1400" s="6">
        <f>1+MOD(A1400+D1388-2,2*$E$2+1)</f>
        <v>5</v>
      </c>
    </row>
    <row r="1401" spans="1:7" s="6" customFormat="1" ht="19.5" customHeight="1">
      <c r="A1401" s="10">
        <v>10</v>
      </c>
      <c r="B1401" s="12">
        <f t="shared" si="69"/>
        <v>6</v>
      </c>
      <c r="C1401" s="12" t="str">
        <f ca="1">IF(G1401=$E$2+1,D1389,INDIRECT(ADDRESS(4+MOD(IF(G1401&lt;$E$2+1,G1401,$E$2+$E$2+2-G1401)-A1401+2*$E$2+1,2*$E$2+1),3)))</f>
        <v>Player 24</v>
      </c>
      <c r="D1401" s="10" t="str">
        <f ca="1" t="shared" si="68"/>
        <v>Player 13</v>
      </c>
      <c r="E1401" s="10"/>
      <c r="F1401" s="10"/>
      <c r="G1401" s="6">
        <f>1+MOD(A1401+D1388-2,2*$E$2+1)</f>
        <v>6</v>
      </c>
    </row>
    <row r="1402" spans="1:7" s="6" customFormat="1" ht="19.5" customHeight="1">
      <c r="A1402" s="10">
        <v>11</v>
      </c>
      <c r="B1402" s="12">
        <f t="shared" si="69"/>
        <v>7</v>
      </c>
      <c r="C1402" s="12" t="str">
        <f ca="1">IF(G1402=$E$2+1,D1389,INDIRECT(ADDRESS(4+MOD(IF(G1402&lt;$E$2+1,G1402,$E$2+$E$2+2-G1402)-A1402+2*$E$2+1,2*$E$2+1),3)))</f>
        <v>Player 24</v>
      </c>
      <c r="D1402" s="10" t="str">
        <f ca="1" t="shared" si="68"/>
        <v>Player 11</v>
      </c>
      <c r="E1402" s="10"/>
      <c r="F1402" s="10"/>
      <c r="G1402" s="6">
        <f>1+MOD(A1402+D1388-2,2*$E$2+1)</f>
        <v>7</v>
      </c>
    </row>
    <row r="1403" spans="1:7" s="6" customFormat="1" ht="19.5" customHeight="1">
      <c r="A1403" s="10">
        <v>12</v>
      </c>
      <c r="B1403" s="12">
        <f t="shared" si="69"/>
        <v>8</v>
      </c>
      <c r="C1403" s="12" t="str">
        <f ca="1">IF(G1403=$E$2+1,D1389,INDIRECT(ADDRESS(4+MOD(IF(G1403&lt;$E$2+1,G1403,$E$2+$E$2+2-G1403)-A1403+2*$E$2+1,2*$E$2+1),3)))</f>
        <v>Player 24</v>
      </c>
      <c r="D1403" s="10" t="str">
        <f ca="1" t="shared" si="68"/>
        <v>Player 9</v>
      </c>
      <c r="E1403" s="10"/>
      <c r="F1403" s="10"/>
      <c r="G1403" s="6">
        <f>1+MOD(A1403+D1388-2,2*$E$2+1)</f>
        <v>8</v>
      </c>
    </row>
    <row r="1404" spans="1:7" s="6" customFormat="1" ht="19.5" customHeight="1">
      <c r="A1404" s="10">
        <v>13</v>
      </c>
      <c r="B1404" s="12">
        <f t="shared" si="69"/>
        <v>9</v>
      </c>
      <c r="C1404" s="12" t="str">
        <f ca="1">IF(G1404=$E$2+1,D1389,INDIRECT(ADDRESS(4+MOD(IF(G1404&lt;$E$2+1,G1404,$E$2+$E$2+2-G1404)-A1404+2*$E$2+1,2*$E$2+1),3)))</f>
        <v>Player 24</v>
      </c>
      <c r="D1404" s="10" t="str">
        <f ca="1" t="shared" si="68"/>
        <v>Player 7</v>
      </c>
      <c r="E1404" s="10"/>
      <c r="F1404" s="10"/>
      <c r="G1404" s="6">
        <f>1+MOD(A1404+D1388-2,2*$E$2+1)</f>
        <v>9</v>
      </c>
    </row>
    <row r="1405" spans="1:7" s="6" customFormat="1" ht="19.5" customHeight="1">
      <c r="A1405" s="10">
        <v>14</v>
      </c>
      <c r="B1405" s="12">
        <f t="shared" si="69"/>
        <v>10</v>
      </c>
      <c r="C1405" s="12" t="str">
        <f ca="1">IF(G1405=$E$2+1,D1389,INDIRECT(ADDRESS(4+MOD(IF(G1405&lt;$E$2+1,G1405,$E$2+$E$2+2-G1405)-A1405+2*$E$2+1,2*$E$2+1),3)))</f>
        <v>Player 24</v>
      </c>
      <c r="D1405" s="10" t="str">
        <f ca="1" t="shared" si="68"/>
        <v>Player 5</v>
      </c>
      <c r="E1405" s="10"/>
      <c r="F1405" s="10"/>
      <c r="G1405" s="6">
        <f>1+MOD(A1405+D1388-2,2*$E$2+1)</f>
        <v>10</v>
      </c>
    </row>
    <row r="1406" spans="1:7" s="6" customFormat="1" ht="19.5" customHeight="1">
      <c r="A1406" s="10">
        <v>15</v>
      </c>
      <c r="B1406" s="12">
        <f t="shared" si="69"/>
        <v>11</v>
      </c>
      <c r="C1406" s="12" t="str">
        <f ca="1">IF(G1406=$E$2+1,D1389,INDIRECT(ADDRESS(4+MOD(IF(G1406&lt;$E$2+1,G1406,$E$2+$E$2+2-G1406)-A1406+2*$E$2+1,2*$E$2+1),3)))</f>
        <v>Player 24</v>
      </c>
      <c r="D1406" s="10" t="str">
        <f ca="1" t="shared" si="68"/>
        <v>Player 3</v>
      </c>
      <c r="E1406" s="10"/>
      <c r="F1406" s="10"/>
      <c r="G1406" s="6">
        <f>1+MOD(A1406+D1388-2,2*$E$2+1)</f>
        <v>11</v>
      </c>
    </row>
    <row r="1407" spans="1:7" s="6" customFormat="1" ht="19.5" customHeight="1">
      <c r="A1407" s="10">
        <v>16</v>
      </c>
      <c r="B1407" s="12">
        <f t="shared" si="69"/>
        <v>12</v>
      </c>
      <c r="C1407" s="12" t="str">
        <f ca="1">IF(G1407=$E$2+1,D1389,INDIRECT(ADDRESS(4+MOD(IF(G1407&lt;$E$2+1,G1407,$E$2+$E$2+2-G1407)-A1407+2*$E$2+1,2*$E$2+1),3)))</f>
        <v>Player 24</v>
      </c>
      <c r="D1407" s="10" t="str">
        <f ca="1" t="shared" si="68"/>
        <v>Player 1</v>
      </c>
      <c r="E1407" s="10"/>
      <c r="F1407" s="10"/>
      <c r="G1407" s="6">
        <f>1+MOD(A1407+D1388-2,2*$E$2+1)</f>
        <v>12</v>
      </c>
    </row>
    <row r="1408" spans="1:7" s="6" customFormat="1" ht="19.5" customHeight="1">
      <c r="A1408" s="10">
        <v>17</v>
      </c>
      <c r="B1408" s="12">
        <f t="shared" si="69"/>
        <v>13</v>
      </c>
      <c r="C1408" s="12" t="str">
        <f ca="1">IF(G1408=$E$2+1,D1389,INDIRECT(ADDRESS(4+MOD(IF(G1408&lt;$E$2+1,G1408,$E$2+$E$2+2-G1408)-A1408+2*$E$2+1,2*$E$2+1),3)))</f>
        <v>Player 24</v>
      </c>
      <c r="D1408" s="10" t="str">
        <f ca="1" t="shared" si="68"/>
        <v>Player 26</v>
      </c>
      <c r="E1408" s="10"/>
      <c r="F1408" s="10"/>
      <c r="G1408" s="6">
        <f>1+MOD(A1408+D1388-2,2*$E$2+1)</f>
        <v>13</v>
      </c>
    </row>
    <row r="1409" spans="1:7" s="6" customFormat="1" ht="19.5" customHeight="1">
      <c r="A1409" s="10">
        <v>18</v>
      </c>
      <c r="B1409" s="12">
        <f t="shared" si="69"/>
        <v>0</v>
      </c>
      <c r="C1409" s="12" t="str">
        <f ca="1">IF(G1409=$E$2+1,D1389,INDIRECT(ADDRESS(4+MOD(IF(G1409&lt;$E$2+1,G1409,$E$2+$E$2+2-G1409)-A1409+2*$E$2+1,2*$E$2+1),3)))</f>
        <v>Player 24</v>
      </c>
      <c r="D1409" s="10" t="str">
        <f ca="1" t="shared" si="68"/>
        <v>Rest</v>
      </c>
      <c r="E1409" s="10"/>
      <c r="F1409" s="10"/>
      <c r="G1409" s="6">
        <f>1+MOD(A1409+D1388-2,2*$E$2+1)</f>
        <v>14</v>
      </c>
    </row>
    <row r="1410" spans="1:7" s="6" customFormat="1" ht="19.5" customHeight="1">
      <c r="A1410" s="10">
        <v>19</v>
      </c>
      <c r="B1410" s="12">
        <f t="shared" si="69"/>
        <v>13</v>
      </c>
      <c r="C1410" s="12" t="str">
        <f ca="1">IF(G1410=$E$2+1,D1389,INDIRECT(ADDRESS(4+MOD(IF(G1410&lt;$E$2+1,G1410,$E$2+$E$2+2-G1410)-A1410+2*$E$2+1,2*$E$2+1),3)))</f>
        <v>Player 22</v>
      </c>
      <c r="D1410" s="10" t="str">
        <f ca="1" t="shared" si="68"/>
        <v>Player 24</v>
      </c>
      <c r="E1410" s="10"/>
      <c r="F1410" s="10"/>
      <c r="G1410" s="6">
        <f>1+MOD(A1410+D1388-2,2*$E$2+1)</f>
        <v>15</v>
      </c>
    </row>
    <row r="1411" spans="1:7" s="6" customFormat="1" ht="19.5" customHeight="1">
      <c r="A1411" s="10">
        <v>20</v>
      </c>
      <c r="B1411" s="12">
        <f t="shared" si="69"/>
        <v>12</v>
      </c>
      <c r="C1411" s="12" t="str">
        <f ca="1">IF(G1411=$E$2+1,D1389,INDIRECT(ADDRESS(4+MOD(IF(G1411&lt;$E$2+1,G1411,$E$2+$E$2+2-G1411)-A1411+2*$E$2+1,2*$E$2+1),3)))</f>
        <v>Player 20</v>
      </c>
      <c r="D1411" s="10" t="str">
        <f ca="1" t="shared" si="68"/>
        <v>Player 24</v>
      </c>
      <c r="E1411" s="10"/>
      <c r="F1411" s="10"/>
      <c r="G1411" s="6">
        <f>1+MOD(A1411+D1388-2,2*$E$2+1)</f>
        <v>16</v>
      </c>
    </row>
    <row r="1412" spans="1:7" s="6" customFormat="1" ht="19.5" customHeight="1">
      <c r="A1412" s="10">
        <v>21</v>
      </c>
      <c r="B1412" s="12">
        <f t="shared" si="69"/>
        <v>11</v>
      </c>
      <c r="C1412" s="12" t="str">
        <f ca="1">IF(G1412=$E$2+1,D1389,INDIRECT(ADDRESS(4+MOD(IF(G1412&lt;$E$2+1,G1412,$E$2+$E$2+2-G1412)-A1412+2*$E$2+1,2*$E$2+1),3)))</f>
        <v>Player 18</v>
      </c>
      <c r="D1412" s="10" t="str">
        <f ca="1" t="shared" si="68"/>
        <v>Player 24</v>
      </c>
      <c r="E1412" s="10"/>
      <c r="F1412" s="10"/>
      <c r="G1412" s="6">
        <f>1+MOD(A1412+D1388-2,2*$E$2+1)</f>
        <v>17</v>
      </c>
    </row>
    <row r="1413" spans="1:7" s="6" customFormat="1" ht="19.5" customHeight="1">
      <c r="A1413" s="10">
        <v>22</v>
      </c>
      <c r="B1413" s="12">
        <f aca="true" t="shared" si="70" ref="B1413:B1418">IF(G1413=$E$2+1,0,IF(G1413&lt;$E$2+1,G1413,$E$2+$E$2+2-G1413))</f>
        <v>10</v>
      </c>
      <c r="C1413" s="12" t="str">
        <f ca="1">IF(G1413=$E$2+1,D1389,INDIRECT(ADDRESS(4+MOD(IF(G1413&lt;$E$2+1,G1413,$E$2+$E$2+2-G1413)-A1413+2*$E$2+1,2*$E$2+1),3)))</f>
        <v>Player 16</v>
      </c>
      <c r="D1413" s="10" t="str">
        <f ca="1" t="shared" si="68"/>
        <v>Player 24</v>
      </c>
      <c r="E1413" s="10"/>
      <c r="F1413" s="10"/>
      <c r="G1413" s="6">
        <f>1+MOD(A1413+D1388-2,2*$E$2+1)</f>
        <v>18</v>
      </c>
    </row>
    <row r="1414" spans="1:7" s="6" customFormat="1" ht="19.5" customHeight="1">
      <c r="A1414" s="10">
        <v>23</v>
      </c>
      <c r="B1414" s="12">
        <f t="shared" si="70"/>
        <v>9</v>
      </c>
      <c r="C1414" s="12" t="str">
        <f ca="1">IF(G1414=$E$2+1,D1389,INDIRECT(ADDRESS(4+MOD(IF(G1414&lt;$E$2+1,G1414,$E$2+$E$2+2-G1414)-A1414+2*$E$2+1,2*$E$2+1),3)))</f>
        <v>Player 14</v>
      </c>
      <c r="D1414" s="10" t="str">
        <f ca="1" t="shared" si="68"/>
        <v>Player 24</v>
      </c>
      <c r="E1414" s="10"/>
      <c r="F1414" s="10"/>
      <c r="G1414" s="6">
        <f>1+MOD(A1414+D1388-2,2*$E$2+1)</f>
        <v>19</v>
      </c>
    </row>
    <row r="1415" spans="1:7" s="6" customFormat="1" ht="19.5" customHeight="1">
      <c r="A1415" s="10">
        <v>24</v>
      </c>
      <c r="B1415" s="12">
        <f t="shared" si="70"/>
        <v>8</v>
      </c>
      <c r="C1415" s="12" t="str">
        <f ca="1">IF(G1415=$E$2+1,D1389,INDIRECT(ADDRESS(4+MOD(IF(G1415&lt;$E$2+1,G1415,$E$2+$E$2+2-G1415)-A1415+2*$E$2+1,2*$E$2+1),3)))</f>
        <v>Player 12</v>
      </c>
      <c r="D1415" s="10" t="str">
        <f ca="1" t="shared" si="68"/>
        <v>Player 24</v>
      </c>
      <c r="E1415" s="10"/>
      <c r="F1415" s="10"/>
      <c r="G1415" s="6">
        <f>1+MOD(A1415+D1388-2,2*$E$2+1)</f>
        <v>20</v>
      </c>
    </row>
    <row r="1416" spans="1:7" s="6" customFormat="1" ht="19.5" customHeight="1">
      <c r="A1416" s="10">
        <v>25</v>
      </c>
      <c r="B1416" s="12">
        <f t="shared" si="70"/>
        <v>7</v>
      </c>
      <c r="C1416" s="12" t="str">
        <f ca="1">IF(G1416=$E$2+1,D1389,INDIRECT(ADDRESS(4+MOD(IF(G1416&lt;$E$2+1,G1416,$E$2+$E$2+2-G1416)-A1416+2*$E$2+1,2*$E$2+1),3)))</f>
        <v>Player 10</v>
      </c>
      <c r="D1416" s="10" t="str">
        <f ca="1" t="shared" si="68"/>
        <v>Player 24</v>
      </c>
      <c r="E1416" s="10"/>
      <c r="F1416" s="10"/>
      <c r="G1416" s="6">
        <f>1+MOD(A1416+D1388-2,2*$E$2+1)</f>
        <v>21</v>
      </c>
    </row>
    <row r="1417" spans="1:7" s="6" customFormat="1" ht="19.5" customHeight="1">
      <c r="A1417" s="10">
        <v>26</v>
      </c>
      <c r="B1417" s="12">
        <f t="shared" si="70"/>
        <v>6</v>
      </c>
      <c r="C1417" s="12" t="str">
        <f ca="1">IF(G1417=$E$2+1,D1389,INDIRECT(ADDRESS(4+MOD(IF(G1417&lt;$E$2+1,G1417,$E$2+$E$2+2-G1417)-A1417+2*$E$2+1,2*$E$2+1),3)))</f>
        <v>Player 8</v>
      </c>
      <c r="D1417" s="10" t="str">
        <f ca="1" t="shared" si="68"/>
        <v>Player 24</v>
      </c>
      <c r="E1417" s="10"/>
      <c r="F1417" s="10"/>
      <c r="G1417" s="6">
        <f>1+MOD(A1417+D1388-2,2*$E$2+1)</f>
        <v>22</v>
      </c>
    </row>
    <row r="1418" spans="1:7" s="6" customFormat="1" ht="19.5" customHeight="1">
      <c r="A1418" s="10">
        <v>27</v>
      </c>
      <c r="B1418" s="12">
        <f t="shared" si="70"/>
        <v>5</v>
      </c>
      <c r="C1418" s="12" t="str">
        <f ca="1">IF(G1418=$E$2+1,D1389,INDIRECT(ADDRESS(4+MOD(IF(G1418&lt;$E$2+1,G1418,$E$2+$E$2+2-G1418)-A1418+2*$E$2+1,2*$E$2+1),3)))</f>
        <v>Player 6</v>
      </c>
      <c r="D1418" s="10" t="str">
        <f ca="1" t="shared" si="68"/>
        <v>Player 24</v>
      </c>
      <c r="E1418" s="10"/>
      <c r="F1418" s="10"/>
      <c r="G1418" s="6">
        <f>1+MOD(A1418+D1388-2,2*$E$2+1)</f>
        <v>23</v>
      </c>
    </row>
    <row r="1419" s="6" customFormat="1" ht="19.5" customHeight="1">
      <c r="F1419" s="7"/>
    </row>
    <row r="1420" s="6" customFormat="1" ht="19.5" customHeight="1">
      <c r="F1420" s="7"/>
    </row>
    <row r="1421" s="6" customFormat="1" ht="19.5" customHeight="1">
      <c r="F1421" s="7"/>
    </row>
    <row r="1422" s="6" customFormat="1" ht="19.5" customHeight="1">
      <c r="F1422" s="7"/>
    </row>
    <row r="1423" spans="1:4" s="6" customFormat="1" ht="19.5" customHeight="1">
      <c r="A1423" s="6" t="s">
        <v>40</v>
      </c>
      <c r="C1423" s="8" t="s">
        <v>41</v>
      </c>
      <c r="D1423" s="9">
        <v>25</v>
      </c>
    </row>
    <row r="1424" spans="3:4" s="6" customFormat="1" ht="19.5" customHeight="1">
      <c r="C1424" s="8" t="s">
        <v>42</v>
      </c>
      <c r="D1424" s="9" t="str">
        <f ca="1">INDIRECT(ADDRESS(3+D1423,3))</f>
        <v>Player 25</v>
      </c>
    </row>
    <row r="1425" s="6" customFormat="1" ht="19.5" customHeight="1"/>
    <row r="1426" spans="1:7" s="6" customFormat="1" ht="19.5" customHeight="1">
      <c r="A1426" s="10" t="s">
        <v>45</v>
      </c>
      <c r="B1426" s="17" t="s">
        <v>5</v>
      </c>
      <c r="C1426" s="12" t="s">
        <v>11</v>
      </c>
      <c r="D1426" s="10" t="s">
        <v>10</v>
      </c>
      <c r="E1426" s="11" t="s">
        <v>3</v>
      </c>
      <c r="F1426" s="10" t="s">
        <v>4</v>
      </c>
      <c r="G1426" s="6" t="s">
        <v>43</v>
      </c>
    </row>
    <row r="1427" spans="1:7" s="6" customFormat="1" ht="19.5" customHeight="1">
      <c r="A1427" s="10">
        <v>1</v>
      </c>
      <c r="B1427" s="12">
        <f>IF(G1427=$E$2+1,0,IF(G1427&lt;$E$2+1,G1427,$E$2+$E$2+2-G1427))</f>
        <v>3</v>
      </c>
      <c r="C1427" s="12" t="str">
        <f ca="1">IF(G1427=$E$2+1,D1424,INDIRECT(ADDRESS(4+MOD(IF(G1427&lt;$E$2+1,G1427,$E$2+$E$2+2-G1427)-A1427+2*$E$2+1,2*$E$2+1),3)))</f>
        <v>Player 3</v>
      </c>
      <c r="D1427" s="10" t="str">
        <f aca="true" ca="1" t="shared" si="71" ref="D1427:D1453">IF(G1427=$E$2+1,$F$3,INDIRECT(ADDRESS(4+MOD(IF(G1427&lt;$E$2+1,$E$2+$E$2+2-G1427,G1427)-A1427+2*$E$2+1,2*$E$2+1),3)))</f>
        <v>Player 25</v>
      </c>
      <c r="E1427" s="11"/>
      <c r="F1427" s="10"/>
      <c r="G1427" s="6">
        <f>1+MOD(A1427+D1423-2,2*$E$2+1)</f>
        <v>25</v>
      </c>
    </row>
    <row r="1428" spans="1:7" s="6" customFormat="1" ht="19.5" customHeight="1">
      <c r="A1428" s="10">
        <v>2</v>
      </c>
      <c r="B1428" s="12">
        <f aca="true" t="shared" si="72" ref="B1428:B1447">IF(G1428=$E$2+1,0,IF(G1428&lt;$E$2+1,G1428,$E$2+$E$2+2-G1428))</f>
        <v>2</v>
      </c>
      <c r="C1428" s="12" t="str">
        <f ca="1">IF(G1428=$E$2+1,D1424,INDIRECT(ADDRESS(4+MOD(IF(G1428&lt;$E$2+1,G1428,$E$2+$E$2+2-G1428)-A1428+2*$E$2+1,2*$E$2+1),3)))</f>
        <v>Player 1</v>
      </c>
      <c r="D1428" s="10" t="str">
        <f ca="1" t="shared" si="71"/>
        <v>Player 25</v>
      </c>
      <c r="E1428" s="11"/>
      <c r="F1428" s="10"/>
      <c r="G1428" s="6">
        <f>1+MOD(A1428+D1423-2,2*$E$2+1)</f>
        <v>26</v>
      </c>
    </row>
    <row r="1429" spans="1:7" s="6" customFormat="1" ht="19.5" customHeight="1">
      <c r="A1429" s="10">
        <v>3</v>
      </c>
      <c r="B1429" s="12">
        <f t="shared" si="72"/>
        <v>1</v>
      </c>
      <c r="C1429" s="12" t="str">
        <f ca="1">IF(G1429=$E$2+1,D1424,INDIRECT(ADDRESS(4+MOD(IF(G1429&lt;$E$2+1,G1429,$E$2+$E$2+2-G1429)-A1429+2*$E$2+1,2*$E$2+1),3)))</f>
        <v>Player 26</v>
      </c>
      <c r="D1429" s="10" t="str">
        <f ca="1" t="shared" si="71"/>
        <v>Player 25</v>
      </c>
      <c r="E1429" s="10"/>
      <c r="F1429" s="10"/>
      <c r="G1429" s="6">
        <f>1+MOD(A1429+D1423-2,2*$E$2+1)</f>
        <v>27</v>
      </c>
    </row>
    <row r="1430" spans="1:7" s="6" customFormat="1" ht="19.5" customHeight="1">
      <c r="A1430" s="10">
        <v>4</v>
      </c>
      <c r="B1430" s="12">
        <f t="shared" si="72"/>
        <v>1</v>
      </c>
      <c r="C1430" s="12" t="str">
        <f ca="1">IF(G1430=$E$2+1,D1424,INDIRECT(ADDRESS(4+MOD(IF(G1430&lt;$E$2+1,G1430,$E$2+$E$2+2-G1430)-A1430+2*$E$2+1,2*$E$2+1),3)))</f>
        <v>Player 25</v>
      </c>
      <c r="D1430" s="10" t="str">
        <f ca="1" t="shared" si="71"/>
        <v>Player 24</v>
      </c>
      <c r="E1430" s="10"/>
      <c r="F1430" s="10"/>
      <c r="G1430" s="6">
        <f>1+MOD(A1430+D1423-2,2*$E$2+1)</f>
        <v>1</v>
      </c>
    </row>
    <row r="1431" spans="1:7" s="6" customFormat="1" ht="19.5" customHeight="1">
      <c r="A1431" s="10">
        <v>5</v>
      </c>
      <c r="B1431" s="12">
        <f t="shared" si="72"/>
        <v>2</v>
      </c>
      <c r="C1431" s="12" t="str">
        <f ca="1">IF(G1431=$E$2+1,D1424,INDIRECT(ADDRESS(4+MOD(IF(G1431&lt;$E$2+1,G1431,$E$2+$E$2+2-G1431)-A1431+2*$E$2+1,2*$E$2+1),3)))</f>
        <v>Player 25</v>
      </c>
      <c r="D1431" s="10" t="str">
        <f ca="1" t="shared" si="71"/>
        <v>Player 22</v>
      </c>
      <c r="E1431" s="10"/>
      <c r="F1431" s="10"/>
      <c r="G1431" s="6">
        <f>1+MOD(A1431+D1423-2,2*$E$2+1)</f>
        <v>2</v>
      </c>
    </row>
    <row r="1432" spans="1:7" s="6" customFormat="1" ht="19.5" customHeight="1">
      <c r="A1432" s="10">
        <v>6</v>
      </c>
      <c r="B1432" s="12">
        <f t="shared" si="72"/>
        <v>3</v>
      </c>
      <c r="C1432" s="12" t="str">
        <f ca="1">IF(G1432=$E$2+1,D1424,INDIRECT(ADDRESS(4+MOD(IF(G1432&lt;$E$2+1,G1432,$E$2+$E$2+2-G1432)-A1432+2*$E$2+1,2*$E$2+1),3)))</f>
        <v>Player 25</v>
      </c>
      <c r="D1432" s="10" t="str">
        <f ca="1" t="shared" si="71"/>
        <v>Player 20</v>
      </c>
      <c r="E1432" s="10"/>
      <c r="F1432" s="10"/>
      <c r="G1432" s="6">
        <f>1+MOD(A1432+D1423-2,2*$E$2+1)</f>
        <v>3</v>
      </c>
    </row>
    <row r="1433" spans="1:7" s="6" customFormat="1" ht="19.5" customHeight="1">
      <c r="A1433" s="10">
        <v>7</v>
      </c>
      <c r="B1433" s="12">
        <f t="shared" si="72"/>
        <v>4</v>
      </c>
      <c r="C1433" s="12" t="str">
        <f ca="1">IF(G1433=$E$2+1,D1424,INDIRECT(ADDRESS(4+MOD(IF(G1433&lt;$E$2+1,G1433,$E$2+$E$2+2-G1433)-A1433+2*$E$2+1,2*$E$2+1),3)))</f>
        <v>Player 25</v>
      </c>
      <c r="D1433" s="10" t="str">
        <f ca="1" t="shared" si="71"/>
        <v>Player 18</v>
      </c>
      <c r="E1433" s="10"/>
      <c r="F1433" s="10"/>
      <c r="G1433" s="6">
        <f>1+MOD(A1433+D1423-2,2*$E$2+1)</f>
        <v>4</v>
      </c>
    </row>
    <row r="1434" spans="1:7" s="6" customFormat="1" ht="19.5" customHeight="1">
      <c r="A1434" s="10">
        <v>8</v>
      </c>
      <c r="B1434" s="12">
        <f t="shared" si="72"/>
        <v>5</v>
      </c>
      <c r="C1434" s="12" t="str">
        <f ca="1">IF(G1434=$E$2+1,D1424,INDIRECT(ADDRESS(4+MOD(IF(G1434&lt;$E$2+1,G1434,$E$2+$E$2+2-G1434)-A1434+2*$E$2+1,2*$E$2+1),3)))</f>
        <v>Player 25</v>
      </c>
      <c r="D1434" s="10" t="str">
        <f ca="1" t="shared" si="71"/>
        <v>Player 16</v>
      </c>
      <c r="E1434" s="10"/>
      <c r="F1434" s="10"/>
      <c r="G1434" s="6">
        <f>1+MOD(A1434+D1423-2,2*$E$2+1)</f>
        <v>5</v>
      </c>
    </row>
    <row r="1435" spans="1:7" s="6" customFormat="1" ht="19.5" customHeight="1">
      <c r="A1435" s="10">
        <v>9</v>
      </c>
      <c r="B1435" s="12">
        <f t="shared" si="72"/>
        <v>6</v>
      </c>
      <c r="C1435" s="12" t="str">
        <f ca="1">IF(G1435=$E$2+1,D1424,INDIRECT(ADDRESS(4+MOD(IF(G1435&lt;$E$2+1,G1435,$E$2+$E$2+2-G1435)-A1435+2*$E$2+1,2*$E$2+1),3)))</f>
        <v>Player 25</v>
      </c>
      <c r="D1435" s="10" t="str">
        <f ca="1" t="shared" si="71"/>
        <v>Player 14</v>
      </c>
      <c r="E1435" s="10"/>
      <c r="F1435" s="10"/>
      <c r="G1435" s="6">
        <f>1+MOD(A1435+D1423-2,2*$E$2+1)</f>
        <v>6</v>
      </c>
    </row>
    <row r="1436" spans="1:7" s="6" customFormat="1" ht="19.5" customHeight="1">
      <c r="A1436" s="10">
        <v>10</v>
      </c>
      <c r="B1436" s="12">
        <f t="shared" si="72"/>
        <v>7</v>
      </c>
      <c r="C1436" s="12" t="str">
        <f ca="1">IF(G1436=$E$2+1,D1424,INDIRECT(ADDRESS(4+MOD(IF(G1436&lt;$E$2+1,G1436,$E$2+$E$2+2-G1436)-A1436+2*$E$2+1,2*$E$2+1),3)))</f>
        <v>Player 25</v>
      </c>
      <c r="D1436" s="10" t="str">
        <f ca="1" t="shared" si="71"/>
        <v>Player 12</v>
      </c>
      <c r="E1436" s="10"/>
      <c r="F1436" s="10"/>
      <c r="G1436" s="6">
        <f>1+MOD(A1436+D1423-2,2*$E$2+1)</f>
        <v>7</v>
      </c>
    </row>
    <row r="1437" spans="1:7" s="6" customFormat="1" ht="19.5" customHeight="1">
      <c r="A1437" s="10">
        <v>11</v>
      </c>
      <c r="B1437" s="12">
        <f t="shared" si="72"/>
        <v>8</v>
      </c>
      <c r="C1437" s="12" t="str">
        <f ca="1">IF(G1437=$E$2+1,D1424,INDIRECT(ADDRESS(4+MOD(IF(G1437&lt;$E$2+1,G1437,$E$2+$E$2+2-G1437)-A1437+2*$E$2+1,2*$E$2+1),3)))</f>
        <v>Player 25</v>
      </c>
      <c r="D1437" s="10" t="str">
        <f ca="1" t="shared" si="71"/>
        <v>Player 10</v>
      </c>
      <c r="E1437" s="10"/>
      <c r="F1437" s="10"/>
      <c r="G1437" s="6">
        <f>1+MOD(A1437+D1423-2,2*$E$2+1)</f>
        <v>8</v>
      </c>
    </row>
    <row r="1438" spans="1:7" s="6" customFormat="1" ht="19.5" customHeight="1">
      <c r="A1438" s="10">
        <v>12</v>
      </c>
      <c r="B1438" s="12">
        <f t="shared" si="72"/>
        <v>9</v>
      </c>
      <c r="C1438" s="12" t="str">
        <f ca="1">IF(G1438=$E$2+1,D1424,INDIRECT(ADDRESS(4+MOD(IF(G1438&lt;$E$2+1,G1438,$E$2+$E$2+2-G1438)-A1438+2*$E$2+1,2*$E$2+1),3)))</f>
        <v>Player 25</v>
      </c>
      <c r="D1438" s="10" t="str">
        <f ca="1" t="shared" si="71"/>
        <v>Player 8</v>
      </c>
      <c r="E1438" s="10"/>
      <c r="F1438" s="10"/>
      <c r="G1438" s="6">
        <f>1+MOD(A1438+D1423-2,2*$E$2+1)</f>
        <v>9</v>
      </c>
    </row>
    <row r="1439" spans="1:7" s="6" customFormat="1" ht="19.5" customHeight="1">
      <c r="A1439" s="10">
        <v>13</v>
      </c>
      <c r="B1439" s="12">
        <f t="shared" si="72"/>
        <v>10</v>
      </c>
      <c r="C1439" s="12" t="str">
        <f ca="1">IF(G1439=$E$2+1,D1424,INDIRECT(ADDRESS(4+MOD(IF(G1439&lt;$E$2+1,G1439,$E$2+$E$2+2-G1439)-A1439+2*$E$2+1,2*$E$2+1),3)))</f>
        <v>Player 25</v>
      </c>
      <c r="D1439" s="10" t="str">
        <f ca="1" t="shared" si="71"/>
        <v>Player 6</v>
      </c>
      <c r="E1439" s="10"/>
      <c r="F1439" s="10"/>
      <c r="G1439" s="6">
        <f>1+MOD(A1439+D1423-2,2*$E$2+1)</f>
        <v>10</v>
      </c>
    </row>
    <row r="1440" spans="1:7" s="6" customFormat="1" ht="19.5" customHeight="1">
      <c r="A1440" s="10">
        <v>14</v>
      </c>
      <c r="B1440" s="12">
        <f t="shared" si="72"/>
        <v>11</v>
      </c>
      <c r="C1440" s="12" t="str">
        <f ca="1">IF(G1440=$E$2+1,D1424,INDIRECT(ADDRESS(4+MOD(IF(G1440&lt;$E$2+1,G1440,$E$2+$E$2+2-G1440)-A1440+2*$E$2+1,2*$E$2+1),3)))</f>
        <v>Player 25</v>
      </c>
      <c r="D1440" s="10" t="str">
        <f ca="1" t="shared" si="71"/>
        <v>Player 4</v>
      </c>
      <c r="E1440" s="10"/>
      <c r="F1440" s="10"/>
      <c r="G1440" s="6">
        <f>1+MOD(A1440+D1423-2,2*$E$2+1)</f>
        <v>11</v>
      </c>
    </row>
    <row r="1441" spans="1:7" s="6" customFormat="1" ht="19.5" customHeight="1">
      <c r="A1441" s="10">
        <v>15</v>
      </c>
      <c r="B1441" s="12">
        <f t="shared" si="72"/>
        <v>12</v>
      </c>
      <c r="C1441" s="12" t="str">
        <f ca="1">IF(G1441=$E$2+1,D1424,INDIRECT(ADDRESS(4+MOD(IF(G1441&lt;$E$2+1,G1441,$E$2+$E$2+2-G1441)-A1441+2*$E$2+1,2*$E$2+1),3)))</f>
        <v>Player 25</v>
      </c>
      <c r="D1441" s="10" t="str">
        <f ca="1" t="shared" si="71"/>
        <v>Player 2</v>
      </c>
      <c r="E1441" s="10"/>
      <c r="F1441" s="10"/>
      <c r="G1441" s="6">
        <f>1+MOD(A1441+D1423-2,2*$E$2+1)</f>
        <v>12</v>
      </c>
    </row>
    <row r="1442" spans="1:7" s="6" customFormat="1" ht="19.5" customHeight="1">
      <c r="A1442" s="10">
        <v>16</v>
      </c>
      <c r="B1442" s="12">
        <f t="shared" si="72"/>
        <v>13</v>
      </c>
      <c r="C1442" s="12" t="str">
        <f ca="1">IF(G1442=$E$2+1,D1424,INDIRECT(ADDRESS(4+MOD(IF(G1442&lt;$E$2+1,G1442,$E$2+$E$2+2-G1442)-A1442+2*$E$2+1,2*$E$2+1),3)))</f>
        <v>Player 25</v>
      </c>
      <c r="D1442" s="10" t="str">
        <f ca="1" t="shared" si="71"/>
        <v>Player 27 or Rest</v>
      </c>
      <c r="E1442" s="10"/>
      <c r="F1442" s="10"/>
      <c r="G1442" s="6">
        <f>1+MOD(A1442+D1423-2,2*$E$2+1)</f>
        <v>13</v>
      </c>
    </row>
    <row r="1443" spans="1:7" s="6" customFormat="1" ht="19.5" customHeight="1">
      <c r="A1443" s="10">
        <v>17</v>
      </c>
      <c r="B1443" s="12">
        <f t="shared" si="72"/>
        <v>0</v>
      </c>
      <c r="C1443" s="12" t="str">
        <f ca="1">IF(G1443=$E$2+1,D1424,INDIRECT(ADDRESS(4+MOD(IF(G1443&lt;$E$2+1,G1443,$E$2+$E$2+2-G1443)-A1443+2*$E$2+1,2*$E$2+1),3)))</f>
        <v>Player 25</v>
      </c>
      <c r="D1443" s="10" t="str">
        <f ca="1" t="shared" si="71"/>
        <v>Rest</v>
      </c>
      <c r="E1443" s="10"/>
      <c r="F1443" s="10"/>
      <c r="G1443" s="6">
        <f>1+MOD(A1443+D1423-2,2*$E$2+1)</f>
        <v>14</v>
      </c>
    </row>
    <row r="1444" spans="1:7" s="6" customFormat="1" ht="19.5" customHeight="1">
      <c r="A1444" s="10">
        <v>18</v>
      </c>
      <c r="B1444" s="12">
        <f t="shared" si="72"/>
        <v>13</v>
      </c>
      <c r="C1444" s="12" t="str">
        <f ca="1">IF(G1444=$E$2+1,D1424,INDIRECT(ADDRESS(4+MOD(IF(G1444&lt;$E$2+1,G1444,$E$2+$E$2+2-G1444)-A1444+2*$E$2+1,2*$E$2+1),3)))</f>
        <v>Player 23</v>
      </c>
      <c r="D1444" s="10" t="str">
        <f ca="1" t="shared" si="71"/>
        <v>Player 25</v>
      </c>
      <c r="E1444" s="10"/>
      <c r="F1444" s="10"/>
      <c r="G1444" s="6">
        <f>1+MOD(A1444+D1423-2,2*$E$2+1)</f>
        <v>15</v>
      </c>
    </row>
    <row r="1445" spans="1:7" s="6" customFormat="1" ht="19.5" customHeight="1">
      <c r="A1445" s="10">
        <v>19</v>
      </c>
      <c r="B1445" s="12">
        <f t="shared" si="72"/>
        <v>12</v>
      </c>
      <c r="C1445" s="12" t="str">
        <f ca="1">IF(G1445=$E$2+1,D1424,INDIRECT(ADDRESS(4+MOD(IF(G1445&lt;$E$2+1,G1445,$E$2+$E$2+2-G1445)-A1445+2*$E$2+1,2*$E$2+1),3)))</f>
        <v>Player 21</v>
      </c>
      <c r="D1445" s="10" t="str">
        <f ca="1" t="shared" si="71"/>
        <v>Player 25</v>
      </c>
      <c r="E1445" s="10"/>
      <c r="F1445" s="10"/>
      <c r="G1445" s="6">
        <f>1+MOD(A1445+D1423-2,2*$E$2+1)</f>
        <v>16</v>
      </c>
    </row>
    <row r="1446" spans="1:7" s="6" customFormat="1" ht="19.5" customHeight="1">
      <c r="A1446" s="10">
        <v>20</v>
      </c>
      <c r="B1446" s="12">
        <f t="shared" si="72"/>
        <v>11</v>
      </c>
      <c r="C1446" s="12" t="str">
        <f ca="1">IF(G1446=$E$2+1,D1424,INDIRECT(ADDRESS(4+MOD(IF(G1446&lt;$E$2+1,G1446,$E$2+$E$2+2-G1446)-A1446+2*$E$2+1,2*$E$2+1),3)))</f>
        <v>Player 19</v>
      </c>
      <c r="D1446" s="10" t="str">
        <f ca="1" t="shared" si="71"/>
        <v>Player 25</v>
      </c>
      <c r="E1446" s="10"/>
      <c r="F1446" s="10"/>
      <c r="G1446" s="6">
        <f>1+MOD(A1446+D1423-2,2*$E$2+1)</f>
        <v>17</v>
      </c>
    </row>
    <row r="1447" spans="1:7" s="6" customFormat="1" ht="19.5" customHeight="1">
      <c r="A1447" s="10">
        <v>21</v>
      </c>
      <c r="B1447" s="12">
        <f t="shared" si="72"/>
        <v>10</v>
      </c>
      <c r="C1447" s="12" t="str">
        <f ca="1">IF(G1447=$E$2+1,D1424,INDIRECT(ADDRESS(4+MOD(IF(G1447&lt;$E$2+1,G1447,$E$2+$E$2+2-G1447)-A1447+2*$E$2+1,2*$E$2+1),3)))</f>
        <v>Player 17</v>
      </c>
      <c r="D1447" s="10" t="str">
        <f ca="1" t="shared" si="71"/>
        <v>Player 25</v>
      </c>
      <c r="E1447" s="10"/>
      <c r="F1447" s="10"/>
      <c r="G1447" s="6">
        <f>1+MOD(A1447+D1423-2,2*$E$2+1)</f>
        <v>18</v>
      </c>
    </row>
    <row r="1448" spans="1:7" s="6" customFormat="1" ht="19.5" customHeight="1">
      <c r="A1448" s="10">
        <v>22</v>
      </c>
      <c r="B1448" s="12">
        <f aca="true" t="shared" si="73" ref="B1448:B1453">IF(G1448=$E$2+1,0,IF(G1448&lt;$E$2+1,G1448,$E$2+$E$2+2-G1448))</f>
        <v>9</v>
      </c>
      <c r="C1448" s="12" t="str">
        <f ca="1">IF(G1448=$E$2+1,D1424,INDIRECT(ADDRESS(4+MOD(IF(G1448&lt;$E$2+1,G1448,$E$2+$E$2+2-G1448)-A1448+2*$E$2+1,2*$E$2+1),3)))</f>
        <v>Player 15</v>
      </c>
      <c r="D1448" s="10" t="str">
        <f ca="1" t="shared" si="71"/>
        <v>Player 25</v>
      </c>
      <c r="E1448" s="10"/>
      <c r="F1448" s="10"/>
      <c r="G1448" s="6">
        <f>1+MOD(A1448+D1423-2,2*$E$2+1)</f>
        <v>19</v>
      </c>
    </row>
    <row r="1449" spans="1:7" s="6" customFormat="1" ht="19.5" customHeight="1">
      <c r="A1449" s="10">
        <v>23</v>
      </c>
      <c r="B1449" s="12">
        <f t="shared" si="73"/>
        <v>8</v>
      </c>
      <c r="C1449" s="12" t="str">
        <f ca="1">IF(G1449=$E$2+1,D1424,INDIRECT(ADDRESS(4+MOD(IF(G1449&lt;$E$2+1,G1449,$E$2+$E$2+2-G1449)-A1449+2*$E$2+1,2*$E$2+1),3)))</f>
        <v>Player 13</v>
      </c>
      <c r="D1449" s="10" t="str">
        <f ca="1" t="shared" si="71"/>
        <v>Player 25</v>
      </c>
      <c r="E1449" s="10"/>
      <c r="F1449" s="10"/>
      <c r="G1449" s="6">
        <f>1+MOD(A1449+D1423-2,2*$E$2+1)</f>
        <v>20</v>
      </c>
    </row>
    <row r="1450" spans="1:7" s="6" customFormat="1" ht="19.5" customHeight="1">
      <c r="A1450" s="10">
        <v>24</v>
      </c>
      <c r="B1450" s="12">
        <f t="shared" si="73"/>
        <v>7</v>
      </c>
      <c r="C1450" s="12" t="str">
        <f ca="1">IF(G1450=$E$2+1,D1424,INDIRECT(ADDRESS(4+MOD(IF(G1450&lt;$E$2+1,G1450,$E$2+$E$2+2-G1450)-A1450+2*$E$2+1,2*$E$2+1),3)))</f>
        <v>Player 11</v>
      </c>
      <c r="D1450" s="10" t="str">
        <f ca="1" t="shared" si="71"/>
        <v>Player 25</v>
      </c>
      <c r="E1450" s="10"/>
      <c r="F1450" s="10"/>
      <c r="G1450" s="6">
        <f>1+MOD(A1450+D1423-2,2*$E$2+1)</f>
        <v>21</v>
      </c>
    </row>
    <row r="1451" spans="1:7" s="6" customFormat="1" ht="19.5" customHeight="1">
      <c r="A1451" s="10">
        <v>25</v>
      </c>
      <c r="B1451" s="12">
        <f t="shared" si="73"/>
        <v>6</v>
      </c>
      <c r="C1451" s="12" t="str">
        <f ca="1">IF(G1451=$E$2+1,D1424,INDIRECT(ADDRESS(4+MOD(IF(G1451&lt;$E$2+1,G1451,$E$2+$E$2+2-G1451)-A1451+2*$E$2+1,2*$E$2+1),3)))</f>
        <v>Player 9</v>
      </c>
      <c r="D1451" s="10" t="str">
        <f ca="1" t="shared" si="71"/>
        <v>Player 25</v>
      </c>
      <c r="E1451" s="10"/>
      <c r="F1451" s="10"/>
      <c r="G1451" s="6">
        <f>1+MOD(A1451+D1423-2,2*$E$2+1)</f>
        <v>22</v>
      </c>
    </row>
    <row r="1452" spans="1:7" s="6" customFormat="1" ht="19.5" customHeight="1">
      <c r="A1452" s="10">
        <v>26</v>
      </c>
      <c r="B1452" s="12">
        <f t="shared" si="73"/>
        <v>5</v>
      </c>
      <c r="C1452" s="12" t="str">
        <f ca="1">IF(G1452=$E$2+1,D1424,INDIRECT(ADDRESS(4+MOD(IF(G1452&lt;$E$2+1,G1452,$E$2+$E$2+2-G1452)-A1452+2*$E$2+1,2*$E$2+1),3)))</f>
        <v>Player 7</v>
      </c>
      <c r="D1452" s="10" t="str">
        <f ca="1" t="shared" si="71"/>
        <v>Player 25</v>
      </c>
      <c r="E1452" s="10"/>
      <c r="F1452" s="10"/>
      <c r="G1452" s="6">
        <f>1+MOD(A1452+D1423-2,2*$E$2+1)</f>
        <v>23</v>
      </c>
    </row>
    <row r="1453" spans="1:7" s="6" customFormat="1" ht="19.5" customHeight="1">
      <c r="A1453" s="10">
        <v>27</v>
      </c>
      <c r="B1453" s="12">
        <f t="shared" si="73"/>
        <v>4</v>
      </c>
      <c r="C1453" s="12" t="str">
        <f ca="1">IF(G1453=$E$2+1,D1424,INDIRECT(ADDRESS(4+MOD(IF(G1453&lt;$E$2+1,G1453,$E$2+$E$2+2-G1453)-A1453+2*$E$2+1,2*$E$2+1),3)))</f>
        <v>Player 5</v>
      </c>
      <c r="D1453" s="10" t="str">
        <f ca="1" t="shared" si="71"/>
        <v>Player 25</v>
      </c>
      <c r="E1453" s="10"/>
      <c r="F1453" s="10"/>
      <c r="G1453" s="6">
        <f>1+MOD(A1453+D1423-2,2*$E$2+1)</f>
        <v>24</v>
      </c>
    </row>
    <row r="1454" s="6" customFormat="1" ht="19.5" customHeight="1">
      <c r="F1454" s="7"/>
    </row>
    <row r="1455" s="6" customFormat="1" ht="19.5" customHeight="1">
      <c r="F1455" s="7"/>
    </row>
    <row r="1456" s="6" customFormat="1" ht="19.5" customHeight="1">
      <c r="F1456" s="7"/>
    </row>
    <row r="1457" s="6" customFormat="1" ht="19.5" customHeight="1">
      <c r="F1457" s="7"/>
    </row>
    <row r="1458" spans="1:4" s="6" customFormat="1" ht="19.5" customHeight="1">
      <c r="A1458" s="6" t="s">
        <v>40</v>
      </c>
      <c r="C1458" s="8" t="s">
        <v>41</v>
      </c>
      <c r="D1458" s="9">
        <v>26</v>
      </c>
    </row>
    <row r="1459" spans="3:4" s="6" customFormat="1" ht="19.5" customHeight="1">
      <c r="C1459" s="8" t="s">
        <v>42</v>
      </c>
      <c r="D1459" s="9" t="str">
        <f ca="1">INDIRECT(ADDRESS(3+D1458,3))</f>
        <v>Player 26</v>
      </c>
    </row>
    <row r="1460" s="6" customFormat="1" ht="19.5" customHeight="1"/>
    <row r="1461" spans="1:7" s="6" customFormat="1" ht="19.5" customHeight="1">
      <c r="A1461" s="10" t="s">
        <v>45</v>
      </c>
      <c r="B1461" s="17" t="s">
        <v>5</v>
      </c>
      <c r="C1461" s="12" t="s">
        <v>11</v>
      </c>
      <c r="D1461" s="10" t="s">
        <v>10</v>
      </c>
      <c r="E1461" s="11" t="s">
        <v>3</v>
      </c>
      <c r="F1461" s="10" t="s">
        <v>4</v>
      </c>
      <c r="G1461" s="6" t="s">
        <v>43</v>
      </c>
    </row>
    <row r="1462" spans="1:7" s="6" customFormat="1" ht="19.5" customHeight="1">
      <c r="A1462" s="10">
        <v>1</v>
      </c>
      <c r="B1462" s="12">
        <f>IF(G1462=$E$2+1,0,IF(G1462&lt;$E$2+1,G1462,$E$2+$E$2+2-G1462))</f>
        <v>2</v>
      </c>
      <c r="C1462" s="12" t="str">
        <f ca="1">IF(G1462=$E$2+1,D1459,INDIRECT(ADDRESS(4+MOD(IF(G1462&lt;$E$2+1,G1462,$E$2+$E$2+2-G1462)-A1462+2*$E$2+1,2*$E$2+1),3)))</f>
        <v>Player 2</v>
      </c>
      <c r="D1462" s="10" t="str">
        <f aca="true" ca="1" t="shared" si="74" ref="D1462:D1488">IF(G1462=$E$2+1,$F$3,INDIRECT(ADDRESS(4+MOD(IF(G1462&lt;$E$2+1,$E$2+$E$2+2-G1462,G1462)-A1462+2*$E$2+1,2*$E$2+1),3)))</f>
        <v>Player 26</v>
      </c>
      <c r="E1462" s="11"/>
      <c r="F1462" s="10"/>
      <c r="G1462" s="6">
        <f>1+MOD(A1462+D1458-2,2*$E$2+1)</f>
        <v>26</v>
      </c>
    </row>
    <row r="1463" spans="1:7" s="6" customFormat="1" ht="19.5" customHeight="1">
      <c r="A1463" s="10">
        <v>2</v>
      </c>
      <c r="B1463" s="12">
        <f aca="true" t="shared" si="75" ref="B1463:B1482">IF(G1463=$E$2+1,0,IF(G1463&lt;$E$2+1,G1463,$E$2+$E$2+2-G1463))</f>
        <v>1</v>
      </c>
      <c r="C1463" s="12" t="str">
        <f ca="1">IF(G1463=$E$2+1,D1459,INDIRECT(ADDRESS(4+MOD(IF(G1463&lt;$E$2+1,G1463,$E$2+$E$2+2-G1463)-A1463+2*$E$2+1,2*$E$2+1),3)))</f>
        <v>Player 27 or Rest</v>
      </c>
      <c r="D1463" s="10" t="str">
        <f ca="1" t="shared" si="74"/>
        <v>Player 26</v>
      </c>
      <c r="E1463" s="11"/>
      <c r="F1463" s="10"/>
      <c r="G1463" s="6">
        <f>1+MOD(A1463+D1458-2,2*$E$2+1)</f>
        <v>27</v>
      </c>
    </row>
    <row r="1464" spans="1:7" s="6" customFormat="1" ht="19.5" customHeight="1">
      <c r="A1464" s="10">
        <v>3</v>
      </c>
      <c r="B1464" s="12">
        <f t="shared" si="75"/>
        <v>1</v>
      </c>
      <c r="C1464" s="12" t="str">
        <f ca="1">IF(G1464=$E$2+1,D1459,INDIRECT(ADDRESS(4+MOD(IF(G1464&lt;$E$2+1,G1464,$E$2+$E$2+2-G1464)-A1464+2*$E$2+1,2*$E$2+1),3)))</f>
        <v>Player 26</v>
      </c>
      <c r="D1464" s="10" t="str">
        <f ca="1" t="shared" si="74"/>
        <v>Player 25</v>
      </c>
      <c r="E1464" s="10"/>
      <c r="F1464" s="10"/>
      <c r="G1464" s="6">
        <f>1+MOD(A1464+D1458-2,2*$E$2+1)</f>
        <v>1</v>
      </c>
    </row>
    <row r="1465" spans="1:7" s="6" customFormat="1" ht="19.5" customHeight="1">
      <c r="A1465" s="10">
        <v>4</v>
      </c>
      <c r="B1465" s="12">
        <f t="shared" si="75"/>
        <v>2</v>
      </c>
      <c r="C1465" s="12" t="str">
        <f ca="1">IF(G1465=$E$2+1,D1459,INDIRECT(ADDRESS(4+MOD(IF(G1465&lt;$E$2+1,G1465,$E$2+$E$2+2-G1465)-A1465+2*$E$2+1,2*$E$2+1),3)))</f>
        <v>Player 26</v>
      </c>
      <c r="D1465" s="10" t="str">
        <f ca="1" t="shared" si="74"/>
        <v>Player 23</v>
      </c>
      <c r="E1465" s="10"/>
      <c r="F1465" s="10"/>
      <c r="G1465" s="6">
        <f>1+MOD(A1465+D1458-2,2*$E$2+1)</f>
        <v>2</v>
      </c>
    </row>
    <row r="1466" spans="1:7" s="6" customFormat="1" ht="19.5" customHeight="1">
      <c r="A1466" s="10">
        <v>5</v>
      </c>
      <c r="B1466" s="12">
        <f t="shared" si="75"/>
        <v>3</v>
      </c>
      <c r="C1466" s="12" t="str">
        <f ca="1">IF(G1466=$E$2+1,D1459,INDIRECT(ADDRESS(4+MOD(IF(G1466&lt;$E$2+1,G1466,$E$2+$E$2+2-G1466)-A1466+2*$E$2+1,2*$E$2+1),3)))</f>
        <v>Player 26</v>
      </c>
      <c r="D1466" s="10" t="str">
        <f ca="1" t="shared" si="74"/>
        <v>Player 21</v>
      </c>
      <c r="E1466" s="10"/>
      <c r="F1466" s="10"/>
      <c r="G1466" s="6">
        <f>1+MOD(A1466+D1458-2,2*$E$2+1)</f>
        <v>3</v>
      </c>
    </row>
    <row r="1467" spans="1:7" s="6" customFormat="1" ht="19.5" customHeight="1">
      <c r="A1467" s="10">
        <v>6</v>
      </c>
      <c r="B1467" s="12">
        <f t="shared" si="75"/>
        <v>4</v>
      </c>
      <c r="C1467" s="12" t="str">
        <f ca="1">IF(G1467=$E$2+1,D1459,INDIRECT(ADDRESS(4+MOD(IF(G1467&lt;$E$2+1,G1467,$E$2+$E$2+2-G1467)-A1467+2*$E$2+1,2*$E$2+1),3)))</f>
        <v>Player 26</v>
      </c>
      <c r="D1467" s="10" t="str">
        <f ca="1" t="shared" si="74"/>
        <v>Player 19</v>
      </c>
      <c r="E1467" s="10"/>
      <c r="F1467" s="10"/>
      <c r="G1467" s="6">
        <f>1+MOD(A1467+D1458-2,2*$E$2+1)</f>
        <v>4</v>
      </c>
    </row>
    <row r="1468" spans="1:7" s="6" customFormat="1" ht="19.5" customHeight="1">
      <c r="A1468" s="10">
        <v>7</v>
      </c>
      <c r="B1468" s="12">
        <f t="shared" si="75"/>
        <v>5</v>
      </c>
      <c r="C1468" s="12" t="str">
        <f ca="1">IF(G1468=$E$2+1,D1459,INDIRECT(ADDRESS(4+MOD(IF(G1468&lt;$E$2+1,G1468,$E$2+$E$2+2-G1468)-A1468+2*$E$2+1,2*$E$2+1),3)))</f>
        <v>Player 26</v>
      </c>
      <c r="D1468" s="10" t="str">
        <f ca="1" t="shared" si="74"/>
        <v>Player 17</v>
      </c>
      <c r="E1468" s="10"/>
      <c r="F1468" s="10"/>
      <c r="G1468" s="6">
        <f>1+MOD(A1468+D1458-2,2*$E$2+1)</f>
        <v>5</v>
      </c>
    </row>
    <row r="1469" spans="1:7" s="6" customFormat="1" ht="19.5" customHeight="1">
      <c r="A1469" s="10">
        <v>8</v>
      </c>
      <c r="B1469" s="12">
        <f t="shared" si="75"/>
        <v>6</v>
      </c>
      <c r="C1469" s="12" t="str">
        <f ca="1">IF(G1469=$E$2+1,D1459,INDIRECT(ADDRESS(4+MOD(IF(G1469&lt;$E$2+1,G1469,$E$2+$E$2+2-G1469)-A1469+2*$E$2+1,2*$E$2+1),3)))</f>
        <v>Player 26</v>
      </c>
      <c r="D1469" s="10" t="str">
        <f ca="1" t="shared" si="74"/>
        <v>Player 15</v>
      </c>
      <c r="E1469" s="10"/>
      <c r="F1469" s="10"/>
      <c r="G1469" s="6">
        <f>1+MOD(A1469+D1458-2,2*$E$2+1)</f>
        <v>6</v>
      </c>
    </row>
    <row r="1470" spans="1:7" s="6" customFormat="1" ht="19.5" customHeight="1">
      <c r="A1470" s="10">
        <v>9</v>
      </c>
      <c r="B1470" s="12">
        <f t="shared" si="75"/>
        <v>7</v>
      </c>
      <c r="C1470" s="12" t="str">
        <f ca="1">IF(G1470=$E$2+1,D1459,INDIRECT(ADDRESS(4+MOD(IF(G1470&lt;$E$2+1,G1470,$E$2+$E$2+2-G1470)-A1470+2*$E$2+1,2*$E$2+1),3)))</f>
        <v>Player 26</v>
      </c>
      <c r="D1470" s="10" t="str">
        <f ca="1" t="shared" si="74"/>
        <v>Player 13</v>
      </c>
      <c r="E1470" s="10"/>
      <c r="F1470" s="10"/>
      <c r="G1470" s="6">
        <f>1+MOD(A1470+D1458-2,2*$E$2+1)</f>
        <v>7</v>
      </c>
    </row>
    <row r="1471" spans="1:7" s="6" customFormat="1" ht="19.5" customHeight="1">
      <c r="A1471" s="10">
        <v>10</v>
      </c>
      <c r="B1471" s="12">
        <f t="shared" si="75"/>
        <v>8</v>
      </c>
      <c r="C1471" s="12" t="str">
        <f ca="1">IF(G1471=$E$2+1,D1459,INDIRECT(ADDRESS(4+MOD(IF(G1471&lt;$E$2+1,G1471,$E$2+$E$2+2-G1471)-A1471+2*$E$2+1,2*$E$2+1),3)))</f>
        <v>Player 26</v>
      </c>
      <c r="D1471" s="10" t="str">
        <f ca="1" t="shared" si="74"/>
        <v>Player 11</v>
      </c>
      <c r="E1471" s="10"/>
      <c r="F1471" s="10"/>
      <c r="G1471" s="6">
        <f>1+MOD(A1471+D1458-2,2*$E$2+1)</f>
        <v>8</v>
      </c>
    </row>
    <row r="1472" spans="1:7" s="6" customFormat="1" ht="19.5" customHeight="1">
      <c r="A1472" s="10">
        <v>11</v>
      </c>
      <c r="B1472" s="12">
        <f t="shared" si="75"/>
        <v>9</v>
      </c>
      <c r="C1472" s="12" t="str">
        <f ca="1">IF(G1472=$E$2+1,D1459,INDIRECT(ADDRESS(4+MOD(IF(G1472&lt;$E$2+1,G1472,$E$2+$E$2+2-G1472)-A1472+2*$E$2+1,2*$E$2+1),3)))</f>
        <v>Player 26</v>
      </c>
      <c r="D1472" s="10" t="str">
        <f ca="1" t="shared" si="74"/>
        <v>Player 9</v>
      </c>
      <c r="E1472" s="10"/>
      <c r="F1472" s="10"/>
      <c r="G1472" s="6">
        <f>1+MOD(A1472+D1458-2,2*$E$2+1)</f>
        <v>9</v>
      </c>
    </row>
    <row r="1473" spans="1:7" s="6" customFormat="1" ht="19.5" customHeight="1">
      <c r="A1473" s="10">
        <v>12</v>
      </c>
      <c r="B1473" s="12">
        <f t="shared" si="75"/>
        <v>10</v>
      </c>
      <c r="C1473" s="12" t="str">
        <f ca="1">IF(G1473=$E$2+1,D1459,INDIRECT(ADDRESS(4+MOD(IF(G1473&lt;$E$2+1,G1473,$E$2+$E$2+2-G1473)-A1473+2*$E$2+1,2*$E$2+1),3)))</f>
        <v>Player 26</v>
      </c>
      <c r="D1473" s="10" t="str">
        <f ca="1" t="shared" si="74"/>
        <v>Player 7</v>
      </c>
      <c r="E1473" s="10"/>
      <c r="F1473" s="10"/>
      <c r="G1473" s="6">
        <f>1+MOD(A1473+D1458-2,2*$E$2+1)</f>
        <v>10</v>
      </c>
    </row>
    <row r="1474" spans="1:7" s="6" customFormat="1" ht="19.5" customHeight="1">
      <c r="A1474" s="10">
        <v>13</v>
      </c>
      <c r="B1474" s="12">
        <f t="shared" si="75"/>
        <v>11</v>
      </c>
      <c r="C1474" s="12" t="str">
        <f ca="1">IF(G1474=$E$2+1,D1459,INDIRECT(ADDRESS(4+MOD(IF(G1474&lt;$E$2+1,G1474,$E$2+$E$2+2-G1474)-A1474+2*$E$2+1,2*$E$2+1),3)))</f>
        <v>Player 26</v>
      </c>
      <c r="D1474" s="10" t="str">
        <f ca="1" t="shared" si="74"/>
        <v>Player 5</v>
      </c>
      <c r="E1474" s="10"/>
      <c r="F1474" s="10"/>
      <c r="G1474" s="6">
        <f>1+MOD(A1474+D1458-2,2*$E$2+1)</f>
        <v>11</v>
      </c>
    </row>
    <row r="1475" spans="1:7" s="6" customFormat="1" ht="19.5" customHeight="1">
      <c r="A1475" s="10">
        <v>14</v>
      </c>
      <c r="B1475" s="12">
        <f t="shared" si="75"/>
        <v>12</v>
      </c>
      <c r="C1475" s="12" t="str">
        <f ca="1">IF(G1475=$E$2+1,D1459,INDIRECT(ADDRESS(4+MOD(IF(G1475&lt;$E$2+1,G1475,$E$2+$E$2+2-G1475)-A1475+2*$E$2+1,2*$E$2+1),3)))</f>
        <v>Player 26</v>
      </c>
      <c r="D1475" s="10" t="str">
        <f ca="1" t="shared" si="74"/>
        <v>Player 3</v>
      </c>
      <c r="E1475" s="10"/>
      <c r="F1475" s="10"/>
      <c r="G1475" s="6">
        <f>1+MOD(A1475+D1458-2,2*$E$2+1)</f>
        <v>12</v>
      </c>
    </row>
    <row r="1476" spans="1:7" s="6" customFormat="1" ht="19.5" customHeight="1">
      <c r="A1476" s="10">
        <v>15</v>
      </c>
      <c r="B1476" s="12">
        <f t="shared" si="75"/>
        <v>13</v>
      </c>
      <c r="C1476" s="12" t="str">
        <f ca="1">IF(G1476=$E$2+1,D1459,INDIRECT(ADDRESS(4+MOD(IF(G1476&lt;$E$2+1,G1476,$E$2+$E$2+2-G1476)-A1476+2*$E$2+1,2*$E$2+1),3)))</f>
        <v>Player 26</v>
      </c>
      <c r="D1476" s="10" t="str">
        <f ca="1" t="shared" si="74"/>
        <v>Player 1</v>
      </c>
      <c r="E1476" s="10"/>
      <c r="F1476" s="10"/>
      <c r="G1476" s="6">
        <f>1+MOD(A1476+D1458-2,2*$E$2+1)</f>
        <v>13</v>
      </c>
    </row>
    <row r="1477" spans="1:7" s="6" customFormat="1" ht="19.5" customHeight="1">
      <c r="A1477" s="10">
        <v>16</v>
      </c>
      <c r="B1477" s="12">
        <f t="shared" si="75"/>
        <v>0</v>
      </c>
      <c r="C1477" s="12" t="str">
        <f ca="1">IF(G1477=$E$2+1,D1459,INDIRECT(ADDRESS(4+MOD(IF(G1477&lt;$E$2+1,G1477,$E$2+$E$2+2-G1477)-A1477+2*$E$2+1,2*$E$2+1),3)))</f>
        <v>Player 26</v>
      </c>
      <c r="D1477" s="10" t="str">
        <f ca="1" t="shared" si="74"/>
        <v>Rest</v>
      </c>
      <c r="E1477" s="10"/>
      <c r="F1477" s="10"/>
      <c r="G1477" s="6">
        <f>1+MOD(A1477+D1458-2,2*$E$2+1)</f>
        <v>14</v>
      </c>
    </row>
    <row r="1478" spans="1:7" s="6" customFormat="1" ht="19.5" customHeight="1">
      <c r="A1478" s="10">
        <v>17</v>
      </c>
      <c r="B1478" s="12">
        <f t="shared" si="75"/>
        <v>13</v>
      </c>
      <c r="C1478" s="12" t="str">
        <f ca="1">IF(G1478=$E$2+1,D1459,INDIRECT(ADDRESS(4+MOD(IF(G1478&lt;$E$2+1,G1478,$E$2+$E$2+2-G1478)-A1478+2*$E$2+1,2*$E$2+1),3)))</f>
        <v>Player 24</v>
      </c>
      <c r="D1478" s="10" t="str">
        <f ca="1" t="shared" si="74"/>
        <v>Player 26</v>
      </c>
      <c r="E1478" s="10"/>
      <c r="F1478" s="10"/>
      <c r="G1478" s="6">
        <f>1+MOD(A1478+D1458-2,2*$E$2+1)</f>
        <v>15</v>
      </c>
    </row>
    <row r="1479" spans="1:7" s="6" customFormat="1" ht="19.5" customHeight="1">
      <c r="A1479" s="10">
        <v>18</v>
      </c>
      <c r="B1479" s="12">
        <f t="shared" si="75"/>
        <v>12</v>
      </c>
      <c r="C1479" s="12" t="str">
        <f ca="1">IF(G1479=$E$2+1,D1459,INDIRECT(ADDRESS(4+MOD(IF(G1479&lt;$E$2+1,G1479,$E$2+$E$2+2-G1479)-A1479+2*$E$2+1,2*$E$2+1),3)))</f>
        <v>Player 22</v>
      </c>
      <c r="D1479" s="10" t="str">
        <f ca="1" t="shared" si="74"/>
        <v>Player 26</v>
      </c>
      <c r="E1479" s="10"/>
      <c r="F1479" s="10"/>
      <c r="G1479" s="6">
        <f>1+MOD(A1479+D1458-2,2*$E$2+1)</f>
        <v>16</v>
      </c>
    </row>
    <row r="1480" spans="1:7" s="6" customFormat="1" ht="19.5" customHeight="1">
      <c r="A1480" s="10">
        <v>19</v>
      </c>
      <c r="B1480" s="12">
        <f t="shared" si="75"/>
        <v>11</v>
      </c>
      <c r="C1480" s="12" t="str">
        <f ca="1">IF(G1480=$E$2+1,D1459,INDIRECT(ADDRESS(4+MOD(IF(G1480&lt;$E$2+1,G1480,$E$2+$E$2+2-G1480)-A1480+2*$E$2+1,2*$E$2+1),3)))</f>
        <v>Player 20</v>
      </c>
      <c r="D1480" s="10" t="str">
        <f ca="1" t="shared" si="74"/>
        <v>Player 26</v>
      </c>
      <c r="E1480" s="10"/>
      <c r="F1480" s="10"/>
      <c r="G1480" s="6">
        <f>1+MOD(A1480+D1458-2,2*$E$2+1)</f>
        <v>17</v>
      </c>
    </row>
    <row r="1481" spans="1:7" s="6" customFormat="1" ht="19.5" customHeight="1">
      <c r="A1481" s="10">
        <v>20</v>
      </c>
      <c r="B1481" s="12">
        <f t="shared" si="75"/>
        <v>10</v>
      </c>
      <c r="C1481" s="12" t="str">
        <f ca="1">IF(G1481=$E$2+1,D1459,INDIRECT(ADDRESS(4+MOD(IF(G1481&lt;$E$2+1,G1481,$E$2+$E$2+2-G1481)-A1481+2*$E$2+1,2*$E$2+1),3)))</f>
        <v>Player 18</v>
      </c>
      <c r="D1481" s="10" t="str">
        <f ca="1" t="shared" si="74"/>
        <v>Player 26</v>
      </c>
      <c r="E1481" s="10"/>
      <c r="F1481" s="10"/>
      <c r="G1481" s="6">
        <f>1+MOD(A1481+D1458-2,2*$E$2+1)</f>
        <v>18</v>
      </c>
    </row>
    <row r="1482" spans="1:7" s="6" customFormat="1" ht="19.5" customHeight="1">
      <c r="A1482" s="10">
        <v>21</v>
      </c>
      <c r="B1482" s="12">
        <f t="shared" si="75"/>
        <v>9</v>
      </c>
      <c r="C1482" s="12" t="str">
        <f ca="1">IF(G1482=$E$2+1,D1459,INDIRECT(ADDRESS(4+MOD(IF(G1482&lt;$E$2+1,G1482,$E$2+$E$2+2-G1482)-A1482+2*$E$2+1,2*$E$2+1),3)))</f>
        <v>Player 16</v>
      </c>
      <c r="D1482" s="10" t="str">
        <f ca="1" t="shared" si="74"/>
        <v>Player 26</v>
      </c>
      <c r="E1482" s="10"/>
      <c r="F1482" s="10"/>
      <c r="G1482" s="6">
        <f>1+MOD(A1482+D1458-2,2*$E$2+1)</f>
        <v>19</v>
      </c>
    </row>
    <row r="1483" spans="1:7" s="6" customFormat="1" ht="19.5" customHeight="1">
      <c r="A1483" s="10">
        <v>22</v>
      </c>
      <c r="B1483" s="12">
        <f aca="true" t="shared" si="76" ref="B1483:B1488">IF(G1483=$E$2+1,0,IF(G1483&lt;$E$2+1,G1483,$E$2+$E$2+2-G1483))</f>
        <v>8</v>
      </c>
      <c r="C1483" s="12" t="str">
        <f ca="1">IF(G1483=$E$2+1,D1459,INDIRECT(ADDRESS(4+MOD(IF(G1483&lt;$E$2+1,G1483,$E$2+$E$2+2-G1483)-A1483+2*$E$2+1,2*$E$2+1),3)))</f>
        <v>Player 14</v>
      </c>
      <c r="D1483" s="10" t="str">
        <f ca="1" t="shared" si="74"/>
        <v>Player 26</v>
      </c>
      <c r="E1483" s="10"/>
      <c r="F1483" s="10"/>
      <c r="G1483" s="6">
        <f>1+MOD(A1483+D1458-2,2*$E$2+1)</f>
        <v>20</v>
      </c>
    </row>
    <row r="1484" spans="1:7" s="6" customFormat="1" ht="19.5" customHeight="1">
      <c r="A1484" s="10">
        <v>23</v>
      </c>
      <c r="B1484" s="12">
        <f t="shared" si="76"/>
        <v>7</v>
      </c>
      <c r="C1484" s="12" t="str">
        <f ca="1">IF(G1484=$E$2+1,D1459,INDIRECT(ADDRESS(4+MOD(IF(G1484&lt;$E$2+1,G1484,$E$2+$E$2+2-G1484)-A1484+2*$E$2+1,2*$E$2+1),3)))</f>
        <v>Player 12</v>
      </c>
      <c r="D1484" s="10" t="str">
        <f ca="1" t="shared" si="74"/>
        <v>Player 26</v>
      </c>
      <c r="E1484" s="10"/>
      <c r="F1484" s="10"/>
      <c r="G1484" s="6">
        <f>1+MOD(A1484+D1458-2,2*$E$2+1)</f>
        <v>21</v>
      </c>
    </row>
    <row r="1485" spans="1:7" s="6" customFormat="1" ht="19.5" customHeight="1">
      <c r="A1485" s="10">
        <v>24</v>
      </c>
      <c r="B1485" s="12">
        <f t="shared" si="76"/>
        <v>6</v>
      </c>
      <c r="C1485" s="12" t="str">
        <f ca="1">IF(G1485=$E$2+1,D1459,INDIRECT(ADDRESS(4+MOD(IF(G1485&lt;$E$2+1,G1485,$E$2+$E$2+2-G1485)-A1485+2*$E$2+1,2*$E$2+1),3)))</f>
        <v>Player 10</v>
      </c>
      <c r="D1485" s="10" t="str">
        <f ca="1" t="shared" si="74"/>
        <v>Player 26</v>
      </c>
      <c r="E1485" s="10"/>
      <c r="F1485" s="10"/>
      <c r="G1485" s="6">
        <f>1+MOD(A1485+D1458-2,2*$E$2+1)</f>
        <v>22</v>
      </c>
    </row>
    <row r="1486" spans="1:7" s="6" customFormat="1" ht="19.5" customHeight="1">
      <c r="A1486" s="10">
        <v>25</v>
      </c>
      <c r="B1486" s="12">
        <f t="shared" si="76"/>
        <v>5</v>
      </c>
      <c r="C1486" s="12" t="str">
        <f ca="1">IF(G1486=$E$2+1,D1459,INDIRECT(ADDRESS(4+MOD(IF(G1486&lt;$E$2+1,G1486,$E$2+$E$2+2-G1486)-A1486+2*$E$2+1,2*$E$2+1),3)))</f>
        <v>Player 8</v>
      </c>
      <c r="D1486" s="10" t="str">
        <f ca="1" t="shared" si="74"/>
        <v>Player 26</v>
      </c>
      <c r="E1486" s="10"/>
      <c r="F1486" s="10"/>
      <c r="G1486" s="6">
        <f>1+MOD(A1486+D1458-2,2*$E$2+1)</f>
        <v>23</v>
      </c>
    </row>
    <row r="1487" spans="1:7" s="6" customFormat="1" ht="19.5" customHeight="1">
      <c r="A1487" s="10">
        <v>26</v>
      </c>
      <c r="B1487" s="12">
        <f t="shared" si="76"/>
        <v>4</v>
      </c>
      <c r="C1487" s="12" t="str">
        <f ca="1">IF(G1487=$E$2+1,D1459,INDIRECT(ADDRESS(4+MOD(IF(G1487&lt;$E$2+1,G1487,$E$2+$E$2+2-G1487)-A1487+2*$E$2+1,2*$E$2+1),3)))</f>
        <v>Player 6</v>
      </c>
      <c r="D1487" s="10" t="str">
        <f ca="1" t="shared" si="74"/>
        <v>Player 26</v>
      </c>
      <c r="E1487" s="10"/>
      <c r="F1487" s="10"/>
      <c r="G1487" s="6">
        <f>1+MOD(A1487+D1458-2,2*$E$2+1)</f>
        <v>24</v>
      </c>
    </row>
    <row r="1488" spans="1:7" s="6" customFormat="1" ht="19.5" customHeight="1">
      <c r="A1488" s="10">
        <v>27</v>
      </c>
      <c r="B1488" s="12">
        <f t="shared" si="76"/>
        <v>3</v>
      </c>
      <c r="C1488" s="12" t="str">
        <f ca="1">IF(G1488=$E$2+1,D1459,INDIRECT(ADDRESS(4+MOD(IF(G1488&lt;$E$2+1,G1488,$E$2+$E$2+2-G1488)-A1488+2*$E$2+1,2*$E$2+1),3)))</f>
        <v>Player 4</v>
      </c>
      <c r="D1488" s="10" t="str">
        <f ca="1" t="shared" si="74"/>
        <v>Player 26</v>
      </c>
      <c r="E1488" s="10"/>
      <c r="F1488" s="10"/>
      <c r="G1488" s="6">
        <f>1+MOD(A1488+D1458-2,2*$E$2+1)</f>
        <v>25</v>
      </c>
    </row>
    <row r="1489" s="6" customFormat="1" ht="19.5" customHeight="1">
      <c r="F1489" s="7"/>
    </row>
    <row r="1490" s="6" customFormat="1" ht="19.5" customHeight="1">
      <c r="F1490" s="7"/>
    </row>
    <row r="1491" s="6" customFormat="1" ht="19.5" customHeight="1">
      <c r="F1491" s="7"/>
    </row>
    <row r="1492" s="6" customFormat="1" ht="19.5" customHeight="1">
      <c r="F1492" s="7"/>
    </row>
    <row r="1493" spans="1:4" s="6" customFormat="1" ht="19.5" customHeight="1">
      <c r="A1493" s="6" t="s">
        <v>40</v>
      </c>
      <c r="C1493" s="8" t="s">
        <v>41</v>
      </c>
      <c r="D1493" s="9">
        <v>27</v>
      </c>
    </row>
    <row r="1494" spans="3:4" s="6" customFormat="1" ht="19.5" customHeight="1">
      <c r="C1494" s="8" t="s">
        <v>42</v>
      </c>
      <c r="D1494" s="9" t="str">
        <f ca="1">INDIRECT(ADDRESS(3+D1493,3))</f>
        <v>Player 27 or Rest</v>
      </c>
    </row>
    <row r="1495" s="6" customFormat="1" ht="19.5" customHeight="1"/>
    <row r="1496" spans="1:7" s="6" customFormat="1" ht="19.5" customHeight="1">
      <c r="A1496" s="10" t="s">
        <v>45</v>
      </c>
      <c r="B1496" s="17" t="s">
        <v>5</v>
      </c>
      <c r="C1496" s="12" t="s">
        <v>11</v>
      </c>
      <c r="D1496" s="10" t="s">
        <v>10</v>
      </c>
      <c r="E1496" s="11" t="s">
        <v>3</v>
      </c>
      <c r="F1496" s="10" t="s">
        <v>4</v>
      </c>
      <c r="G1496" s="6" t="s">
        <v>43</v>
      </c>
    </row>
    <row r="1497" spans="1:7" s="6" customFormat="1" ht="19.5" customHeight="1">
      <c r="A1497" s="10">
        <v>1</v>
      </c>
      <c r="B1497" s="12">
        <f>IF(G1497=$E$2+1,0,IF(G1497&lt;$E$2+1,G1497,$E$2+$E$2+2-G1497))</f>
        <v>1</v>
      </c>
      <c r="C1497" s="12" t="str">
        <f ca="1">IF(G1497=$E$2+1,D1494,INDIRECT(ADDRESS(4+MOD(IF(G1497&lt;$E$2+1,G1497,$E$2+$E$2+2-G1497)-A1497+2*$E$2+1,2*$E$2+1),3)))</f>
        <v>Player 1</v>
      </c>
      <c r="D1497" s="10" t="str">
        <f aca="true" ca="1" t="shared" si="77" ref="D1497:D1523">IF(G1497=$E$2+1,$F$3,INDIRECT(ADDRESS(4+MOD(IF(G1497&lt;$E$2+1,$E$2+$E$2+2-G1497,G1497)-A1497+2*$E$2+1,2*$E$2+1),3)))</f>
        <v>Player 27 or Rest</v>
      </c>
      <c r="E1497" s="11"/>
      <c r="F1497" s="10"/>
      <c r="G1497" s="6">
        <f>1+MOD(A1497+D1493-2,2*$E$2+1)</f>
        <v>27</v>
      </c>
    </row>
    <row r="1498" spans="1:7" s="6" customFormat="1" ht="19.5" customHeight="1">
      <c r="A1498" s="10">
        <v>2</v>
      </c>
      <c r="B1498" s="12">
        <f aca="true" t="shared" si="78" ref="B1498:B1517">IF(G1498=$E$2+1,0,IF(G1498&lt;$E$2+1,G1498,$E$2+$E$2+2-G1498))</f>
        <v>1</v>
      </c>
      <c r="C1498" s="12" t="str">
        <f ca="1">IF(G1498=$E$2+1,D1494,INDIRECT(ADDRESS(4+MOD(IF(G1498&lt;$E$2+1,G1498,$E$2+$E$2+2-G1498)-A1498+2*$E$2+1,2*$E$2+1),3)))</f>
        <v>Player 27 or Rest</v>
      </c>
      <c r="D1498" s="10" t="str">
        <f ca="1" t="shared" si="77"/>
        <v>Player 26</v>
      </c>
      <c r="E1498" s="11"/>
      <c r="F1498" s="10"/>
      <c r="G1498" s="6">
        <f>1+MOD(A1498+D1493-2,2*$E$2+1)</f>
        <v>1</v>
      </c>
    </row>
    <row r="1499" spans="1:7" s="6" customFormat="1" ht="19.5" customHeight="1">
      <c r="A1499" s="10">
        <v>3</v>
      </c>
      <c r="B1499" s="12">
        <f t="shared" si="78"/>
        <v>2</v>
      </c>
      <c r="C1499" s="12" t="str">
        <f ca="1">IF(G1499=$E$2+1,D1494,INDIRECT(ADDRESS(4+MOD(IF(G1499&lt;$E$2+1,G1499,$E$2+$E$2+2-G1499)-A1499+2*$E$2+1,2*$E$2+1),3)))</f>
        <v>Player 27 or Rest</v>
      </c>
      <c r="D1499" s="10" t="str">
        <f ca="1" t="shared" si="77"/>
        <v>Player 24</v>
      </c>
      <c r="E1499" s="10"/>
      <c r="F1499" s="10"/>
      <c r="G1499" s="6">
        <f>1+MOD(A1499+D1493-2,2*$E$2+1)</f>
        <v>2</v>
      </c>
    </row>
    <row r="1500" spans="1:7" s="6" customFormat="1" ht="19.5" customHeight="1">
      <c r="A1500" s="10">
        <v>4</v>
      </c>
      <c r="B1500" s="12">
        <f t="shared" si="78"/>
        <v>3</v>
      </c>
      <c r="C1500" s="12" t="str">
        <f ca="1">IF(G1500=$E$2+1,D1494,INDIRECT(ADDRESS(4+MOD(IF(G1500&lt;$E$2+1,G1500,$E$2+$E$2+2-G1500)-A1500+2*$E$2+1,2*$E$2+1),3)))</f>
        <v>Player 27 or Rest</v>
      </c>
      <c r="D1500" s="10" t="str">
        <f ca="1" t="shared" si="77"/>
        <v>Player 22</v>
      </c>
      <c r="E1500" s="10"/>
      <c r="F1500" s="10"/>
      <c r="G1500" s="6">
        <f>1+MOD(A1500+D1493-2,2*$E$2+1)</f>
        <v>3</v>
      </c>
    </row>
    <row r="1501" spans="1:7" s="6" customFormat="1" ht="19.5" customHeight="1">
      <c r="A1501" s="10">
        <v>5</v>
      </c>
      <c r="B1501" s="12">
        <f t="shared" si="78"/>
        <v>4</v>
      </c>
      <c r="C1501" s="12" t="str">
        <f ca="1">IF(G1501=$E$2+1,D1494,INDIRECT(ADDRESS(4+MOD(IF(G1501&lt;$E$2+1,G1501,$E$2+$E$2+2-G1501)-A1501+2*$E$2+1,2*$E$2+1),3)))</f>
        <v>Player 27 or Rest</v>
      </c>
      <c r="D1501" s="10" t="str">
        <f ca="1" t="shared" si="77"/>
        <v>Player 20</v>
      </c>
      <c r="E1501" s="10"/>
      <c r="F1501" s="10"/>
      <c r="G1501" s="6">
        <f>1+MOD(A1501+D1493-2,2*$E$2+1)</f>
        <v>4</v>
      </c>
    </row>
    <row r="1502" spans="1:7" s="6" customFormat="1" ht="19.5" customHeight="1">
      <c r="A1502" s="10">
        <v>6</v>
      </c>
      <c r="B1502" s="12">
        <f t="shared" si="78"/>
        <v>5</v>
      </c>
      <c r="C1502" s="12" t="str">
        <f ca="1">IF(G1502=$E$2+1,D1494,INDIRECT(ADDRESS(4+MOD(IF(G1502&lt;$E$2+1,G1502,$E$2+$E$2+2-G1502)-A1502+2*$E$2+1,2*$E$2+1),3)))</f>
        <v>Player 27 or Rest</v>
      </c>
      <c r="D1502" s="10" t="str">
        <f ca="1" t="shared" si="77"/>
        <v>Player 18</v>
      </c>
      <c r="E1502" s="10"/>
      <c r="F1502" s="10"/>
      <c r="G1502" s="6">
        <f>1+MOD(A1502+D1493-2,2*$E$2+1)</f>
        <v>5</v>
      </c>
    </row>
    <row r="1503" spans="1:7" s="6" customFormat="1" ht="19.5" customHeight="1">
      <c r="A1503" s="10">
        <v>7</v>
      </c>
      <c r="B1503" s="12">
        <f t="shared" si="78"/>
        <v>6</v>
      </c>
      <c r="C1503" s="12" t="str">
        <f ca="1">IF(G1503=$E$2+1,D1494,INDIRECT(ADDRESS(4+MOD(IF(G1503&lt;$E$2+1,G1503,$E$2+$E$2+2-G1503)-A1503+2*$E$2+1,2*$E$2+1),3)))</f>
        <v>Player 27 or Rest</v>
      </c>
      <c r="D1503" s="10" t="str">
        <f ca="1" t="shared" si="77"/>
        <v>Player 16</v>
      </c>
      <c r="E1503" s="10"/>
      <c r="F1503" s="10"/>
      <c r="G1503" s="6">
        <f>1+MOD(A1503+D1493-2,2*$E$2+1)</f>
        <v>6</v>
      </c>
    </row>
    <row r="1504" spans="1:7" s="6" customFormat="1" ht="19.5" customHeight="1">
      <c r="A1504" s="10">
        <v>8</v>
      </c>
      <c r="B1504" s="12">
        <f t="shared" si="78"/>
        <v>7</v>
      </c>
      <c r="C1504" s="12" t="str">
        <f ca="1">IF(G1504=$E$2+1,D1494,INDIRECT(ADDRESS(4+MOD(IF(G1504&lt;$E$2+1,G1504,$E$2+$E$2+2-G1504)-A1504+2*$E$2+1,2*$E$2+1),3)))</f>
        <v>Player 27 or Rest</v>
      </c>
      <c r="D1504" s="10" t="str">
        <f ca="1" t="shared" si="77"/>
        <v>Player 14</v>
      </c>
      <c r="E1504" s="10"/>
      <c r="F1504" s="10"/>
      <c r="G1504" s="6">
        <f>1+MOD(A1504+D1493-2,2*$E$2+1)</f>
        <v>7</v>
      </c>
    </row>
    <row r="1505" spans="1:7" s="6" customFormat="1" ht="19.5" customHeight="1">
      <c r="A1505" s="10">
        <v>9</v>
      </c>
      <c r="B1505" s="12">
        <f t="shared" si="78"/>
        <v>8</v>
      </c>
      <c r="C1505" s="12" t="str">
        <f ca="1">IF(G1505=$E$2+1,D1494,INDIRECT(ADDRESS(4+MOD(IF(G1505&lt;$E$2+1,G1505,$E$2+$E$2+2-G1505)-A1505+2*$E$2+1,2*$E$2+1),3)))</f>
        <v>Player 27 or Rest</v>
      </c>
      <c r="D1505" s="10" t="str">
        <f ca="1" t="shared" si="77"/>
        <v>Player 12</v>
      </c>
      <c r="E1505" s="10"/>
      <c r="F1505" s="10"/>
      <c r="G1505" s="6">
        <f>1+MOD(A1505+D1493-2,2*$E$2+1)</f>
        <v>8</v>
      </c>
    </row>
    <row r="1506" spans="1:7" s="6" customFormat="1" ht="19.5" customHeight="1">
      <c r="A1506" s="10">
        <v>10</v>
      </c>
      <c r="B1506" s="12">
        <f t="shared" si="78"/>
        <v>9</v>
      </c>
      <c r="C1506" s="12" t="str">
        <f ca="1">IF(G1506=$E$2+1,D1494,INDIRECT(ADDRESS(4+MOD(IF(G1506&lt;$E$2+1,G1506,$E$2+$E$2+2-G1506)-A1506+2*$E$2+1,2*$E$2+1),3)))</f>
        <v>Player 27 or Rest</v>
      </c>
      <c r="D1506" s="10" t="str">
        <f ca="1" t="shared" si="77"/>
        <v>Player 10</v>
      </c>
      <c r="E1506" s="10"/>
      <c r="F1506" s="10"/>
      <c r="G1506" s="6">
        <f>1+MOD(A1506+D1493-2,2*$E$2+1)</f>
        <v>9</v>
      </c>
    </row>
    <row r="1507" spans="1:7" s="6" customFormat="1" ht="19.5" customHeight="1">
      <c r="A1507" s="10">
        <v>11</v>
      </c>
      <c r="B1507" s="12">
        <f t="shared" si="78"/>
        <v>10</v>
      </c>
      <c r="C1507" s="12" t="str">
        <f ca="1">IF(G1507=$E$2+1,D1494,INDIRECT(ADDRESS(4+MOD(IF(G1507&lt;$E$2+1,G1507,$E$2+$E$2+2-G1507)-A1507+2*$E$2+1,2*$E$2+1),3)))</f>
        <v>Player 27 or Rest</v>
      </c>
      <c r="D1507" s="10" t="str">
        <f ca="1" t="shared" si="77"/>
        <v>Player 8</v>
      </c>
      <c r="E1507" s="10"/>
      <c r="F1507" s="10"/>
      <c r="G1507" s="6">
        <f>1+MOD(A1507+D1493-2,2*$E$2+1)</f>
        <v>10</v>
      </c>
    </row>
    <row r="1508" spans="1:7" s="6" customFormat="1" ht="19.5" customHeight="1">
      <c r="A1508" s="10">
        <v>12</v>
      </c>
      <c r="B1508" s="12">
        <f t="shared" si="78"/>
        <v>11</v>
      </c>
      <c r="C1508" s="12" t="str">
        <f ca="1">IF(G1508=$E$2+1,D1494,INDIRECT(ADDRESS(4+MOD(IF(G1508&lt;$E$2+1,G1508,$E$2+$E$2+2-G1508)-A1508+2*$E$2+1,2*$E$2+1),3)))</f>
        <v>Player 27 or Rest</v>
      </c>
      <c r="D1508" s="10" t="str">
        <f ca="1" t="shared" si="77"/>
        <v>Player 6</v>
      </c>
      <c r="E1508" s="10"/>
      <c r="F1508" s="10"/>
      <c r="G1508" s="6">
        <f>1+MOD(A1508+D1493-2,2*$E$2+1)</f>
        <v>11</v>
      </c>
    </row>
    <row r="1509" spans="1:7" s="6" customFormat="1" ht="19.5" customHeight="1">
      <c r="A1509" s="10">
        <v>13</v>
      </c>
      <c r="B1509" s="12">
        <f t="shared" si="78"/>
        <v>12</v>
      </c>
      <c r="C1509" s="12" t="str">
        <f ca="1">IF(G1509=$E$2+1,D1494,INDIRECT(ADDRESS(4+MOD(IF(G1509&lt;$E$2+1,G1509,$E$2+$E$2+2-G1509)-A1509+2*$E$2+1,2*$E$2+1),3)))</f>
        <v>Player 27 or Rest</v>
      </c>
      <c r="D1509" s="10" t="str">
        <f ca="1" t="shared" si="77"/>
        <v>Player 4</v>
      </c>
      <c r="E1509" s="10"/>
      <c r="F1509" s="10"/>
      <c r="G1509" s="6">
        <f>1+MOD(A1509+D1493-2,2*$E$2+1)</f>
        <v>12</v>
      </c>
    </row>
    <row r="1510" spans="1:7" s="6" customFormat="1" ht="19.5" customHeight="1">
      <c r="A1510" s="10">
        <v>14</v>
      </c>
      <c r="B1510" s="12">
        <f t="shared" si="78"/>
        <v>13</v>
      </c>
      <c r="C1510" s="12" t="str">
        <f ca="1">IF(G1510=$E$2+1,D1494,INDIRECT(ADDRESS(4+MOD(IF(G1510&lt;$E$2+1,G1510,$E$2+$E$2+2-G1510)-A1510+2*$E$2+1,2*$E$2+1),3)))</f>
        <v>Player 27 or Rest</v>
      </c>
      <c r="D1510" s="10" t="str">
        <f ca="1" t="shared" si="77"/>
        <v>Player 2</v>
      </c>
      <c r="E1510" s="10"/>
      <c r="F1510" s="10"/>
      <c r="G1510" s="6">
        <f>1+MOD(A1510+D1493-2,2*$E$2+1)</f>
        <v>13</v>
      </c>
    </row>
    <row r="1511" spans="1:7" s="6" customFormat="1" ht="19.5" customHeight="1">
      <c r="A1511" s="10">
        <v>15</v>
      </c>
      <c r="B1511" s="12">
        <f t="shared" si="78"/>
        <v>0</v>
      </c>
      <c r="C1511" s="12" t="str">
        <f ca="1">IF(G1511=$E$2+1,D1494,INDIRECT(ADDRESS(4+MOD(IF(G1511&lt;$E$2+1,G1511,$E$2+$E$2+2-G1511)-A1511+2*$E$2+1,2*$E$2+1),3)))</f>
        <v>Player 27 or Rest</v>
      </c>
      <c r="D1511" s="10" t="str">
        <f ca="1" t="shared" si="77"/>
        <v>Rest</v>
      </c>
      <c r="E1511" s="10"/>
      <c r="F1511" s="10"/>
      <c r="G1511" s="6">
        <f>1+MOD(A1511+D1493-2,2*$E$2+1)</f>
        <v>14</v>
      </c>
    </row>
    <row r="1512" spans="1:7" s="6" customFormat="1" ht="19.5" customHeight="1">
      <c r="A1512" s="10">
        <v>16</v>
      </c>
      <c r="B1512" s="12">
        <f t="shared" si="78"/>
        <v>13</v>
      </c>
      <c r="C1512" s="12" t="str">
        <f ca="1">IF(G1512=$E$2+1,D1494,INDIRECT(ADDRESS(4+MOD(IF(G1512&lt;$E$2+1,G1512,$E$2+$E$2+2-G1512)-A1512+2*$E$2+1,2*$E$2+1),3)))</f>
        <v>Player 25</v>
      </c>
      <c r="D1512" s="10" t="str">
        <f ca="1" t="shared" si="77"/>
        <v>Player 27 or Rest</v>
      </c>
      <c r="E1512" s="10"/>
      <c r="F1512" s="10"/>
      <c r="G1512" s="6">
        <f>1+MOD(A1512+D1493-2,2*$E$2+1)</f>
        <v>15</v>
      </c>
    </row>
    <row r="1513" spans="1:7" s="6" customFormat="1" ht="19.5" customHeight="1">
      <c r="A1513" s="10">
        <v>17</v>
      </c>
      <c r="B1513" s="12">
        <f t="shared" si="78"/>
        <v>12</v>
      </c>
      <c r="C1513" s="12" t="str">
        <f ca="1">IF(G1513=$E$2+1,D1494,INDIRECT(ADDRESS(4+MOD(IF(G1513&lt;$E$2+1,G1513,$E$2+$E$2+2-G1513)-A1513+2*$E$2+1,2*$E$2+1),3)))</f>
        <v>Player 23</v>
      </c>
      <c r="D1513" s="10" t="str">
        <f ca="1" t="shared" si="77"/>
        <v>Player 27 or Rest</v>
      </c>
      <c r="E1513" s="10"/>
      <c r="F1513" s="10"/>
      <c r="G1513" s="6">
        <f>1+MOD(A1513+D1493-2,2*$E$2+1)</f>
        <v>16</v>
      </c>
    </row>
    <row r="1514" spans="1:7" s="6" customFormat="1" ht="19.5" customHeight="1">
      <c r="A1514" s="10">
        <v>18</v>
      </c>
      <c r="B1514" s="12">
        <f t="shared" si="78"/>
        <v>11</v>
      </c>
      <c r="C1514" s="12" t="str">
        <f ca="1">IF(G1514=$E$2+1,D1494,INDIRECT(ADDRESS(4+MOD(IF(G1514&lt;$E$2+1,G1514,$E$2+$E$2+2-G1514)-A1514+2*$E$2+1,2*$E$2+1),3)))</f>
        <v>Player 21</v>
      </c>
      <c r="D1514" s="10" t="str">
        <f ca="1" t="shared" si="77"/>
        <v>Player 27 or Rest</v>
      </c>
      <c r="E1514" s="10"/>
      <c r="F1514" s="10"/>
      <c r="G1514" s="6">
        <f>1+MOD(A1514+D1493-2,2*$E$2+1)</f>
        <v>17</v>
      </c>
    </row>
    <row r="1515" spans="1:7" s="6" customFormat="1" ht="19.5" customHeight="1">
      <c r="A1515" s="10">
        <v>19</v>
      </c>
      <c r="B1515" s="12">
        <f t="shared" si="78"/>
        <v>10</v>
      </c>
      <c r="C1515" s="12" t="str">
        <f ca="1">IF(G1515=$E$2+1,D1494,INDIRECT(ADDRESS(4+MOD(IF(G1515&lt;$E$2+1,G1515,$E$2+$E$2+2-G1515)-A1515+2*$E$2+1,2*$E$2+1),3)))</f>
        <v>Player 19</v>
      </c>
      <c r="D1515" s="10" t="str">
        <f ca="1" t="shared" si="77"/>
        <v>Player 27 or Rest</v>
      </c>
      <c r="E1515" s="10"/>
      <c r="F1515" s="10"/>
      <c r="G1515" s="6">
        <f>1+MOD(A1515+D1493-2,2*$E$2+1)</f>
        <v>18</v>
      </c>
    </row>
    <row r="1516" spans="1:7" s="6" customFormat="1" ht="19.5" customHeight="1">
      <c r="A1516" s="10">
        <v>20</v>
      </c>
      <c r="B1516" s="12">
        <f t="shared" si="78"/>
        <v>9</v>
      </c>
      <c r="C1516" s="12" t="str">
        <f ca="1">IF(G1516=$E$2+1,D1494,INDIRECT(ADDRESS(4+MOD(IF(G1516&lt;$E$2+1,G1516,$E$2+$E$2+2-G1516)-A1516+2*$E$2+1,2*$E$2+1),3)))</f>
        <v>Player 17</v>
      </c>
      <c r="D1516" s="10" t="str">
        <f ca="1" t="shared" si="77"/>
        <v>Player 27 or Rest</v>
      </c>
      <c r="E1516" s="10"/>
      <c r="F1516" s="10"/>
      <c r="G1516" s="6">
        <f>1+MOD(A1516+D1493-2,2*$E$2+1)</f>
        <v>19</v>
      </c>
    </row>
    <row r="1517" spans="1:7" s="6" customFormat="1" ht="19.5" customHeight="1">
      <c r="A1517" s="10">
        <v>21</v>
      </c>
      <c r="B1517" s="12">
        <f t="shared" si="78"/>
        <v>8</v>
      </c>
      <c r="C1517" s="12" t="str">
        <f ca="1">IF(G1517=$E$2+1,D1494,INDIRECT(ADDRESS(4+MOD(IF(G1517&lt;$E$2+1,G1517,$E$2+$E$2+2-G1517)-A1517+2*$E$2+1,2*$E$2+1),3)))</f>
        <v>Player 15</v>
      </c>
      <c r="D1517" s="10" t="str">
        <f ca="1" t="shared" si="77"/>
        <v>Player 27 or Rest</v>
      </c>
      <c r="E1517" s="10"/>
      <c r="F1517" s="10"/>
      <c r="G1517" s="6">
        <f>1+MOD(A1517+D1493-2,2*$E$2+1)</f>
        <v>20</v>
      </c>
    </row>
    <row r="1518" spans="1:7" s="6" customFormat="1" ht="19.5" customHeight="1">
      <c r="A1518" s="10">
        <v>22</v>
      </c>
      <c r="B1518" s="12">
        <f aca="true" t="shared" si="79" ref="B1518:B1523">IF(G1518=$E$2+1,0,IF(G1518&lt;$E$2+1,G1518,$E$2+$E$2+2-G1518))</f>
        <v>7</v>
      </c>
      <c r="C1518" s="12" t="str">
        <f ca="1">IF(G1518=$E$2+1,D1494,INDIRECT(ADDRESS(4+MOD(IF(G1518&lt;$E$2+1,G1518,$E$2+$E$2+2-G1518)-A1518+2*$E$2+1,2*$E$2+1),3)))</f>
        <v>Player 13</v>
      </c>
      <c r="D1518" s="10" t="str">
        <f ca="1" t="shared" si="77"/>
        <v>Player 27 or Rest</v>
      </c>
      <c r="E1518" s="10"/>
      <c r="F1518" s="10"/>
      <c r="G1518" s="6">
        <f>1+MOD(A1518+D1493-2,2*$E$2+1)</f>
        <v>21</v>
      </c>
    </row>
    <row r="1519" spans="1:7" s="6" customFormat="1" ht="19.5" customHeight="1">
      <c r="A1519" s="10">
        <v>23</v>
      </c>
      <c r="B1519" s="12">
        <f t="shared" si="79"/>
        <v>6</v>
      </c>
      <c r="C1519" s="12" t="str">
        <f ca="1">IF(G1519=$E$2+1,D1494,INDIRECT(ADDRESS(4+MOD(IF(G1519&lt;$E$2+1,G1519,$E$2+$E$2+2-G1519)-A1519+2*$E$2+1,2*$E$2+1),3)))</f>
        <v>Player 11</v>
      </c>
      <c r="D1519" s="10" t="str">
        <f ca="1" t="shared" si="77"/>
        <v>Player 27 or Rest</v>
      </c>
      <c r="E1519" s="10"/>
      <c r="F1519" s="10"/>
      <c r="G1519" s="6">
        <f>1+MOD(A1519+D1493-2,2*$E$2+1)</f>
        <v>22</v>
      </c>
    </row>
    <row r="1520" spans="1:7" s="6" customFormat="1" ht="19.5" customHeight="1">
      <c r="A1520" s="10">
        <v>24</v>
      </c>
      <c r="B1520" s="12">
        <f t="shared" si="79"/>
        <v>5</v>
      </c>
      <c r="C1520" s="12" t="str">
        <f ca="1">IF(G1520=$E$2+1,D1494,INDIRECT(ADDRESS(4+MOD(IF(G1520&lt;$E$2+1,G1520,$E$2+$E$2+2-G1520)-A1520+2*$E$2+1,2*$E$2+1),3)))</f>
        <v>Player 9</v>
      </c>
      <c r="D1520" s="10" t="str">
        <f ca="1" t="shared" si="77"/>
        <v>Player 27 or Rest</v>
      </c>
      <c r="E1520" s="10"/>
      <c r="F1520" s="10"/>
      <c r="G1520" s="6">
        <f>1+MOD(A1520+D1493-2,2*$E$2+1)</f>
        <v>23</v>
      </c>
    </row>
    <row r="1521" spans="1:7" s="6" customFormat="1" ht="19.5" customHeight="1">
      <c r="A1521" s="10">
        <v>25</v>
      </c>
      <c r="B1521" s="12">
        <f t="shared" si="79"/>
        <v>4</v>
      </c>
      <c r="C1521" s="12" t="str">
        <f ca="1">IF(G1521=$E$2+1,D1494,INDIRECT(ADDRESS(4+MOD(IF(G1521&lt;$E$2+1,G1521,$E$2+$E$2+2-G1521)-A1521+2*$E$2+1,2*$E$2+1),3)))</f>
        <v>Player 7</v>
      </c>
      <c r="D1521" s="10" t="str">
        <f ca="1" t="shared" si="77"/>
        <v>Player 27 or Rest</v>
      </c>
      <c r="E1521" s="10"/>
      <c r="F1521" s="10"/>
      <c r="G1521" s="6">
        <f>1+MOD(A1521+D1493-2,2*$E$2+1)</f>
        <v>24</v>
      </c>
    </row>
    <row r="1522" spans="1:7" s="6" customFormat="1" ht="19.5" customHeight="1">
      <c r="A1522" s="10">
        <v>26</v>
      </c>
      <c r="B1522" s="12">
        <f t="shared" si="79"/>
        <v>3</v>
      </c>
      <c r="C1522" s="12" t="str">
        <f ca="1">IF(G1522=$E$2+1,D1494,INDIRECT(ADDRESS(4+MOD(IF(G1522&lt;$E$2+1,G1522,$E$2+$E$2+2-G1522)-A1522+2*$E$2+1,2*$E$2+1),3)))</f>
        <v>Player 5</v>
      </c>
      <c r="D1522" s="10" t="str">
        <f ca="1" t="shared" si="77"/>
        <v>Player 27 or Rest</v>
      </c>
      <c r="E1522" s="10"/>
      <c r="F1522" s="10"/>
      <c r="G1522" s="6">
        <f>1+MOD(A1522+D1493-2,2*$E$2+1)</f>
        <v>25</v>
      </c>
    </row>
    <row r="1523" spans="1:7" s="6" customFormat="1" ht="19.5" customHeight="1">
      <c r="A1523" s="10">
        <v>27</v>
      </c>
      <c r="B1523" s="12">
        <f t="shared" si="79"/>
        <v>2</v>
      </c>
      <c r="C1523" s="12" t="str">
        <f ca="1">IF(G1523=$E$2+1,D1494,INDIRECT(ADDRESS(4+MOD(IF(G1523&lt;$E$2+1,G1523,$E$2+$E$2+2-G1523)-A1523+2*$E$2+1,2*$E$2+1),3)))</f>
        <v>Player 3</v>
      </c>
      <c r="D1523" s="10" t="str">
        <f ca="1" t="shared" si="77"/>
        <v>Player 27 or Rest</v>
      </c>
      <c r="E1523" s="10"/>
      <c r="F1523" s="10"/>
      <c r="G1523" s="6">
        <f>1+MOD(A1523+D1493-2,2*$E$2+1)</f>
        <v>26</v>
      </c>
    </row>
    <row r="1524" s="6" customFormat="1" ht="19.5" customHeight="1">
      <c r="F1524" s="7"/>
    </row>
  </sheetData>
  <printOptions/>
  <pageMargins left="0.75" right="0.75" top="1" bottom="1" header="0.5" footer="0.5"/>
  <pageSetup horizontalDpi="600" verticalDpi="600" orientation="portrait" paperSize="9" r:id="rId1"/>
  <rowBreaks count="54" manualBreakCount="54">
    <brk id="32" max="255" man="1"/>
    <brk id="54" max="255" man="1"/>
    <brk id="74" max="255" man="1"/>
    <brk id="94" max="255" man="1"/>
    <brk id="114" max="255" man="1"/>
    <brk id="134" max="255" man="1"/>
    <brk id="154" max="255" man="1"/>
    <brk id="174" max="255" man="1"/>
    <brk id="194" max="255" man="1"/>
    <brk id="214" max="255" man="1"/>
    <brk id="234" max="255" man="1"/>
    <brk id="254" max="255" man="1"/>
    <brk id="274" max="255" man="1"/>
    <brk id="294" max="255" man="1"/>
    <brk id="314" max="255" man="1"/>
    <brk id="334" max="255" man="1"/>
    <brk id="354" max="255" man="1"/>
    <brk id="374" max="255" man="1"/>
    <brk id="394" max="255" man="1"/>
    <brk id="414" max="255" man="1"/>
    <brk id="434" max="255" man="1"/>
    <brk id="454" max="255" man="1"/>
    <brk id="474" max="255" man="1"/>
    <brk id="495" max="255" man="1"/>
    <brk id="516" max="255" man="1"/>
    <brk id="538" max="255" man="1"/>
    <brk id="560" max="255" man="1"/>
    <brk id="582" max="255" man="1"/>
    <brk id="617" max="255" man="1"/>
    <brk id="652" max="255" man="1"/>
    <brk id="687" max="255" man="1"/>
    <brk id="722" max="255" man="1"/>
    <brk id="757" max="255" man="1"/>
    <brk id="792" max="255" man="1"/>
    <brk id="827" max="255" man="1"/>
    <brk id="862" max="255" man="1"/>
    <brk id="897" max="255" man="1"/>
    <brk id="932" max="255" man="1"/>
    <brk id="967" max="255" man="1"/>
    <brk id="1002" max="255" man="1"/>
    <brk id="1037" max="255" man="1"/>
    <brk id="1072" max="255" man="1"/>
    <brk id="1107" max="255" man="1"/>
    <brk id="1142" max="255" man="1"/>
    <brk id="1177" max="255" man="1"/>
    <brk id="1212" max="255" man="1"/>
    <brk id="1247" max="255" man="1"/>
    <brk id="1282" max="255" man="1"/>
    <brk id="1317" max="255" man="1"/>
    <brk id="1352" max="255" man="1"/>
    <brk id="1387" max="255" man="1"/>
    <brk id="1422" max="255" man="1"/>
    <brk id="1457" max="255" man="1"/>
    <brk id="14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2005-05-10T20:02:22Z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